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10290" windowHeight="6015" tabRatio="942" activeTab="2"/>
  </bookViews>
  <sheets>
    <sheet name="Situacion OCT06" sheetId="1" r:id="rId1"/>
    <sheet name="Euribor oct07 " sheetId="2" r:id="rId2"/>
    <sheet name="Mes" sheetId="3" r:id="rId3"/>
  </sheets>
  <definedNames>
    <definedName name="_xlnm.Print_Area" localSheetId="1">'Euribor oct07 '!$A$1:$N$45</definedName>
    <definedName name="_xlnm.Print_Area" localSheetId="0">'Situacion OCT06'!$A$1:$N$45</definedName>
  </definedNames>
  <calcPr fullCalcOnLoad="1"/>
</workbook>
</file>

<file path=xl/sharedStrings.xml><?xml version="1.0" encoding="utf-8"?>
<sst xmlns="http://schemas.openxmlformats.org/spreadsheetml/2006/main" count="37" uniqueCount="14">
  <si>
    <t>Importe</t>
  </si>
  <si>
    <t>Tipo</t>
  </si>
  <si>
    <t>Años</t>
  </si>
  <si>
    <t>Intereses</t>
  </si>
  <si>
    <t>Principal</t>
  </si>
  <si>
    <t>Total anual</t>
  </si>
  <si>
    <t>nº pagos al año</t>
  </si>
  <si>
    <t>nº cuotas</t>
  </si>
  <si>
    <t>Cuota</t>
  </si>
  <si>
    <t>Intereses totales</t>
  </si>
  <si>
    <t>Pago total</t>
  </si>
  <si>
    <t>Saldo pendiente</t>
  </si>
  <si>
    <t>Salario neto anual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</si>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</sst>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%"/>
    <numFmt numFmtId="191" formatCode="0.000%"/>
    <numFmt numFmtId="192" formatCode="&quot;Año&quot;\ #,##0"/>
    <numFmt numFmtId="193" formatCode="#,##0.0"/>
    <numFmt numFmtId="194" formatCode="#,##0.000"/>
    <numFmt numFmtId="195" formatCode="0.0000%"/>
    <numFmt numFmtId="196" formatCode="0.00000%"/>
    <numFmt numFmtId="197" formatCode="0.000000%"/>
    <numFmt numFmtId="198" formatCode="#,##0.00\ &quot;€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3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3" fontId="0" fillId="2" borderId="12" xfId="0" applyNumberFormat="1" applyFill="1" applyBorder="1" applyAlignment="1">
      <alignment/>
    </xf>
    <xf numFmtId="0" fontId="0" fillId="0" borderId="13" xfId="0" applyFont="1" applyBorder="1" applyAlignment="1">
      <alignment horizontal="center"/>
    </xf>
    <xf numFmtId="191" fontId="0" fillId="2" borderId="2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3" fontId="0" fillId="4" borderId="14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18" xfId="0" applyNumberFormat="1" applyFill="1" applyBorder="1" applyAlignment="1">
      <alignment/>
    </xf>
    <xf numFmtId="3" fontId="0" fillId="4" borderId="19" xfId="0" applyNumberFormat="1" applyFill="1" applyBorder="1" applyAlignment="1">
      <alignment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192" fontId="1" fillId="5" borderId="1" xfId="0" applyNumberFormat="1" applyFont="1" applyFill="1" applyBorder="1" applyAlignment="1">
      <alignment horizontal="center"/>
    </xf>
    <xf numFmtId="192" fontId="1" fillId="5" borderId="2" xfId="0" applyNumberFormat="1" applyFont="1" applyFill="1" applyBorder="1" applyAlignment="1">
      <alignment horizontal="center"/>
    </xf>
    <xf numFmtId="192" fontId="1" fillId="5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2" borderId="12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/>
    </xf>
    <xf numFmtId="191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7" borderId="0" xfId="0" applyFont="1" applyFill="1" applyAlignment="1">
      <alignment/>
    </xf>
    <xf numFmtId="3" fontId="0" fillId="4" borderId="23" xfId="0" applyNumberFormat="1" applyFill="1" applyBorder="1" applyAlignment="1">
      <alignment/>
    </xf>
    <xf numFmtId="0" fontId="5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104775</xdr:rowOff>
    </xdr:from>
    <xdr:to>
      <xdr:col>5</xdr:col>
      <xdr:colOff>1038225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428875" y="190500"/>
          <a:ext cx="1733550" cy="590550"/>
        </a:xfrm>
        <a:prstGeom prst="rightArrow">
          <a:avLst>
            <a:gd name="adj1" fmla="val 29430"/>
            <a:gd name="adj2" fmla="val -41666"/>
          </a:avLst>
        </a:prstGeom>
        <a:solidFill>
          <a:srgbClr val="9999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104775</xdr:rowOff>
    </xdr:from>
    <xdr:to>
      <xdr:col>5</xdr:col>
      <xdr:colOff>1038225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428875" y="190500"/>
          <a:ext cx="1733550" cy="590550"/>
        </a:xfrm>
        <a:prstGeom prst="rightArrow">
          <a:avLst>
            <a:gd name="adj1" fmla="val 29430"/>
            <a:gd name="adj2" fmla="val -41666"/>
          </a:avLst>
        </a:prstGeom>
        <a:solidFill>
          <a:srgbClr val="9999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104775</xdr:rowOff>
    </xdr:from>
    <xdr:to>
      <xdr:col>4</xdr:col>
      <xdr:colOff>1028700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362200" y="190500"/>
          <a:ext cx="923925" cy="590550"/>
        </a:xfrm>
        <a:prstGeom prst="rightArrow">
          <a:avLst>
            <a:gd name="adj1" fmla="val 29430"/>
            <a:gd name="adj2" fmla="val -41666"/>
          </a:avLst>
        </a:prstGeom>
        <a:solidFill>
          <a:srgbClr val="9999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6"/>
  <sheetViews>
    <sheetView showGridLines="0" zoomScale="75" zoomScaleNormal="75" workbookViewId="0" topLeftCell="A1">
      <selection activeCell="H4" sqref="H4"/>
    </sheetView>
  </sheetViews>
  <sheetFormatPr defaultColWidth="9.140625" defaultRowHeight="12.75"/>
  <cols>
    <col min="1" max="1" width="1.7109375" style="0" customWidth="1"/>
    <col min="2" max="2" width="9.28125" style="12" customWidth="1"/>
    <col min="3" max="3" width="11.57421875" style="0" bestFit="1" customWidth="1"/>
    <col min="4" max="4" width="12.00390625" style="0" customWidth="1"/>
    <col min="5" max="5" width="12.28125" style="0" customWidth="1"/>
    <col min="6" max="6" width="18.28125" style="0" customWidth="1"/>
    <col min="7" max="7" width="17.140625" style="0" customWidth="1"/>
    <col min="8" max="8" width="15.7109375" style="0" customWidth="1"/>
    <col min="9" max="9" width="11.57421875" style="0" bestFit="1" customWidth="1"/>
    <col min="10" max="10" width="12.8515625" style="0" customWidth="1"/>
    <col min="11" max="11" width="12.140625" style="0" bestFit="1" customWidth="1"/>
    <col min="12" max="12" width="11.57421875" style="0" bestFit="1" customWidth="1"/>
    <col min="13" max="13" width="11.57421875" style="1" customWidth="1"/>
    <col min="14" max="16384" width="11.421875" style="0" customWidth="1"/>
  </cols>
  <sheetData>
    <row r="1" ht="6.75" customHeight="1"/>
    <row r="2" spans="2:13" ht="12.75">
      <c r="B2" s="14" t="s">
        <v>0</v>
      </c>
      <c r="C2" s="15"/>
      <c r="D2" s="47">
        <f>133000*166.386</f>
        <v>22129338</v>
      </c>
      <c r="F2" s="1"/>
      <c r="H2" s="1"/>
      <c r="M2"/>
    </row>
    <row r="3" spans="2:13" ht="12.75">
      <c r="B3" s="16" t="s">
        <v>1</v>
      </c>
      <c r="C3" s="17"/>
      <c r="D3" s="48">
        <v>0.0522</v>
      </c>
      <c r="G3" s="6" t="s">
        <v>8</v>
      </c>
      <c r="H3" s="13">
        <f>-PMT($D$3/$D$5,$D$6,D2)</f>
        <v>121788.15479346509</v>
      </c>
      <c r="I3">
        <f>H3/166.386</f>
        <v>731.9615520143827</v>
      </c>
      <c r="J3" s="50"/>
      <c r="K3" s="51"/>
      <c r="M3"/>
    </row>
    <row r="4" spans="2:13" ht="12.75">
      <c r="B4" s="16" t="s">
        <v>2</v>
      </c>
      <c r="C4" s="17"/>
      <c r="D4" s="49">
        <v>30</v>
      </c>
      <c r="G4" s="7" t="s">
        <v>9</v>
      </c>
      <c r="H4" s="9">
        <f>SUM(C10:C39)</f>
        <v>22146057.01812531</v>
      </c>
      <c r="M4"/>
    </row>
    <row r="5" spans="2:13" ht="12.75">
      <c r="B5" s="16" t="s">
        <v>6</v>
      </c>
      <c r="C5" s="17"/>
      <c r="D5" s="49">
        <v>12</v>
      </c>
      <c r="G5" s="8" t="s">
        <v>10</v>
      </c>
      <c r="H5" s="10">
        <f>SUM(E10:E39)</f>
        <v>44275395.01812527</v>
      </c>
      <c r="M5"/>
    </row>
    <row r="6" spans="2:13" ht="12.75">
      <c r="B6" s="18" t="s">
        <v>7</v>
      </c>
      <c r="C6" s="19"/>
      <c r="D6" s="5">
        <f>+D4*D5</f>
        <v>360</v>
      </c>
      <c r="H6" s="1"/>
      <c r="M6"/>
    </row>
    <row r="7" spans="2:13" ht="12.75">
      <c r="B7"/>
      <c r="H7" s="1"/>
      <c r="K7" s="1"/>
      <c r="M7"/>
    </row>
    <row r="8" spans="6:13" ht="12.75">
      <c r="F8" t="s">
        <v>13</v>
      </c>
      <c r="H8" s="1"/>
      <c r="M8"/>
    </row>
    <row r="9" spans="2:15" s="11" customFormat="1" ht="12.75">
      <c r="B9" s="23"/>
      <c r="C9" s="33" t="s">
        <v>3</v>
      </c>
      <c r="D9" s="34" t="s">
        <v>4</v>
      </c>
      <c r="E9" s="34" t="s">
        <v>5</v>
      </c>
      <c r="F9" s="35" t="s">
        <v>11</v>
      </c>
      <c r="G9"/>
      <c r="H9" s="1"/>
      <c r="I9"/>
      <c r="J9"/>
      <c r="K9"/>
      <c r="L9"/>
      <c r="M9"/>
      <c r="N9"/>
      <c r="O9"/>
    </row>
    <row r="10" spans="2:15" s="1" customFormat="1" ht="12.75">
      <c r="B10" s="36">
        <v>1</v>
      </c>
      <c r="C10" s="25">
        <f>-IPMT($D$3,B10,$D$4,$D$2)</f>
        <v>1155151.4436</v>
      </c>
      <c r="D10" s="26">
        <f>-PPMT($D$3,B10,$D$4,$D$2)</f>
        <v>320695.0570041768</v>
      </c>
      <c r="E10" s="25">
        <f aca="true" t="shared" si="0" ref="E10:E44">+D10+C10</f>
        <v>1475846.500604177</v>
      </c>
      <c r="F10" s="27">
        <f>+D2-D10</f>
        <v>21808642.942995824</v>
      </c>
      <c r="G10"/>
      <c r="I10"/>
      <c r="J10"/>
      <c r="K10"/>
      <c r="L10"/>
      <c r="M10"/>
      <c r="N10"/>
      <c r="O10"/>
    </row>
    <row r="11" spans="2:15" s="1" customFormat="1" ht="12.75">
      <c r="B11" s="37">
        <f aca="true" t="shared" si="1" ref="B11:B44">+B10+1</f>
        <v>2</v>
      </c>
      <c r="C11" s="25">
        <f aca="true" t="shared" si="2" ref="C11:C44">IF(ROUND(F10,0)=0,0,-IPMT($D$3,B11,$D$4,$D$2))</f>
        <v>1138411.1616243818</v>
      </c>
      <c r="D11" s="28">
        <f aca="true" t="shared" si="3" ref="D11:D44">IF(ROUND(F10,0)=0,0,-PPMT($D$3,B11,$D$4,$D$2))</f>
        <v>337435.3389797951</v>
      </c>
      <c r="E11" s="25">
        <f t="shared" si="0"/>
        <v>1475846.500604177</v>
      </c>
      <c r="F11" s="29">
        <f aca="true" t="shared" si="4" ref="F11:F44">IF(ROUND(F10,0)=0,0,+F10-D11)</f>
        <v>21471207.60401603</v>
      </c>
      <c r="G11"/>
      <c r="I11"/>
      <c r="J11"/>
      <c r="K11"/>
      <c r="L11"/>
      <c r="M11"/>
      <c r="N11"/>
      <c r="O11"/>
    </row>
    <row r="12" spans="2:14" s="1" customFormat="1" ht="12.75">
      <c r="B12" s="37">
        <f t="shared" si="1"/>
        <v>3</v>
      </c>
      <c r="C12" s="25">
        <f t="shared" si="2"/>
        <v>1120797.0369296367</v>
      </c>
      <c r="D12" s="28">
        <f t="shared" si="3"/>
        <v>355049.46367454017</v>
      </c>
      <c r="E12" s="25">
        <f t="shared" si="0"/>
        <v>1475846.500604177</v>
      </c>
      <c r="F12" s="29">
        <f t="shared" si="4"/>
        <v>21116158.140341487</v>
      </c>
      <c r="G12"/>
      <c r="I12"/>
      <c r="J12"/>
      <c r="K12"/>
      <c r="L12"/>
      <c r="M12"/>
      <c r="N12"/>
    </row>
    <row r="13" spans="2:14" s="1" customFormat="1" ht="12.75">
      <c r="B13" s="37">
        <f t="shared" si="1"/>
        <v>4</v>
      </c>
      <c r="C13" s="25">
        <f t="shared" si="2"/>
        <v>1102263.4549258256</v>
      </c>
      <c r="D13" s="28">
        <f t="shared" si="3"/>
        <v>373583.0456783513</v>
      </c>
      <c r="E13" s="25">
        <f t="shared" si="0"/>
        <v>1475846.500604177</v>
      </c>
      <c r="F13" s="29">
        <f t="shared" si="4"/>
        <v>20742575.094663136</v>
      </c>
      <c r="G13"/>
      <c r="I13"/>
      <c r="J13"/>
      <c r="K13"/>
      <c r="L13"/>
      <c r="M13"/>
      <c r="N13"/>
    </row>
    <row r="14" spans="2:14" s="1" customFormat="1" ht="13.5" thickBot="1">
      <c r="B14" s="37">
        <f t="shared" si="1"/>
        <v>5</v>
      </c>
      <c r="C14" s="25">
        <f t="shared" si="2"/>
        <v>1082762.419941416</v>
      </c>
      <c r="D14" s="28">
        <f t="shared" si="3"/>
        <v>393084.0806627609</v>
      </c>
      <c r="E14" s="25">
        <f t="shared" si="0"/>
        <v>1475846.500604177</v>
      </c>
      <c r="F14" s="29">
        <f t="shared" si="4"/>
        <v>20349491.014000375</v>
      </c>
      <c r="G14"/>
      <c r="I14"/>
      <c r="J14"/>
      <c r="K14"/>
      <c r="L14"/>
      <c r="M14"/>
      <c r="N14"/>
    </row>
    <row r="15" spans="2:14" s="1" customFormat="1" ht="13.5" thickBot="1">
      <c r="B15" s="37">
        <f t="shared" si="1"/>
        <v>6</v>
      </c>
      <c r="C15" s="25">
        <f t="shared" si="2"/>
        <v>1062243.4309308196</v>
      </c>
      <c r="D15" s="28">
        <f t="shared" si="3"/>
        <v>413603.0696733573</v>
      </c>
      <c r="E15" s="25">
        <f t="shared" si="0"/>
        <v>1475846.500604177</v>
      </c>
      <c r="F15" s="52">
        <f t="shared" si="4"/>
        <v>19935887.94432702</v>
      </c>
      <c r="G15" s="53"/>
      <c r="H15" s="54"/>
      <c r="I15"/>
      <c r="J15"/>
      <c r="K15"/>
      <c r="L15"/>
      <c r="M15"/>
      <c r="N15"/>
    </row>
    <row r="16" spans="2:14" s="1" customFormat="1" ht="12.75">
      <c r="B16" s="37">
        <f t="shared" si="1"/>
        <v>7</v>
      </c>
      <c r="C16" s="25">
        <f t="shared" si="2"/>
        <v>1040653.3506938705</v>
      </c>
      <c r="D16" s="28">
        <f t="shared" si="3"/>
        <v>435193.14991030644</v>
      </c>
      <c r="E16" s="25">
        <f t="shared" si="0"/>
        <v>1475846.500604177</v>
      </c>
      <c r="F16" s="29">
        <f t="shared" si="4"/>
        <v>19500694.794416714</v>
      </c>
      <c r="G16"/>
      <c r="I16"/>
      <c r="J16"/>
      <c r="K16"/>
      <c r="L16"/>
      <c r="M16"/>
      <c r="N16"/>
    </row>
    <row r="17" spans="2:14" s="1" customFormat="1" ht="12.75">
      <c r="B17" s="37">
        <f t="shared" si="1"/>
        <v>8</v>
      </c>
      <c r="C17" s="25">
        <f t="shared" si="2"/>
        <v>1017936.2682685524</v>
      </c>
      <c r="D17" s="28">
        <f t="shared" si="3"/>
        <v>457910.2323356245</v>
      </c>
      <c r="E17" s="25">
        <f t="shared" si="0"/>
        <v>1475846.500604177</v>
      </c>
      <c r="F17" s="29">
        <f t="shared" si="4"/>
        <v>19042784.56208109</v>
      </c>
      <c r="G17"/>
      <c r="I17"/>
      <c r="J17"/>
      <c r="K17"/>
      <c r="L17"/>
      <c r="M17"/>
      <c r="N17"/>
    </row>
    <row r="18" spans="2:14" s="1" customFormat="1" ht="12.75">
      <c r="B18" s="37">
        <f t="shared" si="1"/>
        <v>9</v>
      </c>
      <c r="C18" s="25">
        <f t="shared" si="2"/>
        <v>994033.354140633</v>
      </c>
      <c r="D18" s="28">
        <f t="shared" si="3"/>
        <v>481813.1464635439</v>
      </c>
      <c r="E18" s="25">
        <f t="shared" si="0"/>
        <v>1475846.500604177</v>
      </c>
      <c r="F18" s="29">
        <f t="shared" si="4"/>
        <v>18560971.415617548</v>
      </c>
      <c r="G18"/>
      <c r="I18"/>
      <c r="J18"/>
      <c r="K18"/>
      <c r="L18"/>
      <c r="M18"/>
      <c r="N18"/>
    </row>
    <row r="19" spans="2:14" s="1" customFormat="1" ht="12.75">
      <c r="B19" s="38">
        <f t="shared" si="1"/>
        <v>10</v>
      </c>
      <c r="C19" s="30">
        <f t="shared" si="2"/>
        <v>968882.7078952356</v>
      </c>
      <c r="D19" s="31">
        <f t="shared" si="3"/>
        <v>506963.79270894127</v>
      </c>
      <c r="E19" s="30">
        <f t="shared" si="0"/>
        <v>1475846.500604177</v>
      </c>
      <c r="F19" s="32">
        <f t="shared" si="4"/>
        <v>18054007.622908607</v>
      </c>
      <c r="G19"/>
      <c r="I19"/>
      <c r="J19"/>
      <c r="K19"/>
      <c r="L19"/>
      <c r="M19"/>
      <c r="N19"/>
    </row>
    <row r="20" spans="2:14" s="1" customFormat="1" ht="12.75">
      <c r="B20" s="37">
        <f t="shared" si="1"/>
        <v>11</v>
      </c>
      <c r="C20" s="25">
        <f t="shared" si="2"/>
        <v>942419.1979158291</v>
      </c>
      <c r="D20" s="28">
        <f t="shared" si="3"/>
        <v>533427.3026883478</v>
      </c>
      <c r="E20" s="25">
        <f t="shared" si="0"/>
        <v>1475846.500604177</v>
      </c>
      <c r="F20" s="29">
        <f t="shared" si="4"/>
        <v>17520580.320220258</v>
      </c>
      <c r="G20"/>
      <c r="I20"/>
      <c r="J20"/>
      <c r="K20"/>
      <c r="L20"/>
      <c r="M20"/>
      <c r="N20"/>
    </row>
    <row r="21" spans="2:14" s="1" customFormat="1" ht="12.75">
      <c r="B21" s="37">
        <f t="shared" si="1"/>
        <v>12</v>
      </c>
      <c r="C21" s="25">
        <f t="shared" si="2"/>
        <v>914574.2927154972</v>
      </c>
      <c r="D21" s="28">
        <f t="shared" si="3"/>
        <v>561272.2078886797</v>
      </c>
      <c r="E21" s="25">
        <f t="shared" si="0"/>
        <v>1475846.500604177</v>
      </c>
      <c r="F21" s="29">
        <f t="shared" si="4"/>
        <v>16959308.112331577</v>
      </c>
      <c r="G21"/>
      <c r="I21"/>
      <c r="J21"/>
      <c r="K21"/>
      <c r="L21"/>
      <c r="M21"/>
      <c r="N21"/>
    </row>
    <row r="22" spans="2:14" s="1" customFormat="1" ht="12.75">
      <c r="B22" s="37">
        <f t="shared" si="1"/>
        <v>13</v>
      </c>
      <c r="C22" s="25">
        <f t="shared" si="2"/>
        <v>885275.8834637083</v>
      </c>
      <c r="D22" s="28">
        <f t="shared" si="3"/>
        <v>590570.6171404686</v>
      </c>
      <c r="E22" s="25">
        <f t="shared" si="0"/>
        <v>1475846.500604177</v>
      </c>
      <c r="F22" s="29">
        <f t="shared" si="4"/>
        <v>16368737.495191108</v>
      </c>
      <c r="G22"/>
      <c r="I22"/>
      <c r="J22"/>
      <c r="K22"/>
      <c r="L22"/>
      <c r="M22"/>
      <c r="N22"/>
    </row>
    <row r="23" spans="2:14" s="1" customFormat="1" ht="12.75">
      <c r="B23" s="37">
        <f t="shared" si="1"/>
        <v>14</v>
      </c>
      <c r="C23" s="25">
        <f t="shared" si="2"/>
        <v>854448.0972489761</v>
      </c>
      <c r="D23" s="28">
        <f t="shared" si="3"/>
        <v>621398.4033552008</v>
      </c>
      <c r="E23" s="25">
        <f t="shared" si="0"/>
        <v>1475846.500604177</v>
      </c>
      <c r="F23" s="29">
        <f t="shared" si="4"/>
        <v>15747339.091835909</v>
      </c>
      <c r="G23"/>
      <c r="I23"/>
      <c r="J23"/>
      <c r="K23"/>
      <c r="L23"/>
      <c r="M23"/>
      <c r="N23"/>
    </row>
    <row r="24" spans="2:14" s="1" customFormat="1" ht="12.75">
      <c r="B24" s="37">
        <f t="shared" si="1"/>
        <v>15</v>
      </c>
      <c r="C24" s="25">
        <f t="shared" si="2"/>
        <v>822011.1005938343</v>
      </c>
      <c r="D24" s="28">
        <f t="shared" si="3"/>
        <v>653835.4000103426</v>
      </c>
      <c r="E24" s="25">
        <f t="shared" si="0"/>
        <v>1475846.500604177</v>
      </c>
      <c r="F24" s="29">
        <f t="shared" si="4"/>
        <v>15093503.691825567</v>
      </c>
      <c r="G24"/>
      <c r="I24"/>
      <c r="J24"/>
      <c r="K24"/>
      <c r="L24"/>
      <c r="M24"/>
      <c r="N24"/>
    </row>
    <row r="25" spans="2:14" s="1" customFormat="1" ht="12.75">
      <c r="B25" s="37">
        <f t="shared" si="1"/>
        <v>16</v>
      </c>
      <c r="C25" s="25">
        <f t="shared" si="2"/>
        <v>787880.8927132944</v>
      </c>
      <c r="D25" s="28">
        <f t="shared" si="3"/>
        <v>687965.6078908825</v>
      </c>
      <c r="E25" s="25">
        <f t="shared" si="0"/>
        <v>1475846.500604177</v>
      </c>
      <c r="F25" s="29">
        <f t="shared" si="4"/>
        <v>14405538.083934683</v>
      </c>
      <c r="G25"/>
      <c r="I25"/>
      <c r="J25"/>
      <c r="K25"/>
      <c r="L25"/>
      <c r="M25"/>
      <c r="N25"/>
    </row>
    <row r="26" spans="2:14" s="1" customFormat="1" ht="12.75">
      <c r="B26" s="37">
        <f t="shared" si="1"/>
        <v>17</v>
      </c>
      <c r="C26" s="25">
        <f t="shared" si="2"/>
        <v>751969.0879813908</v>
      </c>
      <c r="D26" s="28">
        <f t="shared" si="3"/>
        <v>723877.4126227861</v>
      </c>
      <c r="E26" s="25">
        <f t="shared" si="0"/>
        <v>1475846.500604177</v>
      </c>
      <c r="F26" s="29">
        <f t="shared" si="4"/>
        <v>13681660.671311896</v>
      </c>
      <c r="G26"/>
      <c r="I26"/>
      <c r="J26"/>
      <c r="K26"/>
      <c r="L26"/>
      <c r="M26"/>
      <c r="N26"/>
    </row>
    <row r="27" spans="2:14" s="1" customFormat="1" ht="12.75">
      <c r="B27" s="37">
        <f t="shared" si="1"/>
        <v>18</v>
      </c>
      <c r="C27" s="25">
        <f t="shared" si="2"/>
        <v>714182.6870424808</v>
      </c>
      <c r="D27" s="28">
        <f t="shared" si="3"/>
        <v>761663.8135616961</v>
      </c>
      <c r="E27" s="25">
        <f t="shared" si="0"/>
        <v>1475846.500604177</v>
      </c>
      <c r="F27" s="29">
        <f t="shared" si="4"/>
        <v>12919996.8577502</v>
      </c>
      <c r="G27"/>
      <c r="I27"/>
      <c r="J27"/>
      <c r="K27"/>
      <c r="L27"/>
      <c r="M27"/>
      <c r="N27"/>
    </row>
    <row r="28" spans="2:14" s="1" customFormat="1" ht="12.75">
      <c r="B28" s="37">
        <f t="shared" si="1"/>
        <v>19</v>
      </c>
      <c r="C28" s="25">
        <f t="shared" si="2"/>
        <v>674423.8359745605</v>
      </c>
      <c r="D28" s="28">
        <f t="shared" si="3"/>
        <v>801422.6646296164</v>
      </c>
      <c r="E28" s="25">
        <f t="shared" si="0"/>
        <v>1475846.500604177</v>
      </c>
      <c r="F28" s="29">
        <f t="shared" si="4"/>
        <v>12118574.193120584</v>
      </c>
      <c r="G28"/>
      <c r="I28"/>
      <c r="J28"/>
      <c r="K28"/>
      <c r="L28"/>
      <c r="M28"/>
      <c r="N28"/>
    </row>
    <row r="29" spans="2:14" s="1" customFormat="1" ht="12.75">
      <c r="B29" s="38">
        <f t="shared" si="1"/>
        <v>20</v>
      </c>
      <c r="C29" s="30">
        <f t="shared" si="2"/>
        <v>632589.5728808945</v>
      </c>
      <c r="D29" s="31">
        <f t="shared" si="3"/>
        <v>843256.9277232824</v>
      </c>
      <c r="E29" s="30">
        <f t="shared" si="0"/>
        <v>1475846.500604177</v>
      </c>
      <c r="F29" s="32">
        <f t="shared" si="4"/>
        <v>11275317.265397301</v>
      </c>
      <c r="G29"/>
      <c r="I29"/>
      <c r="J29"/>
      <c r="K29"/>
      <c r="L29"/>
      <c r="M29"/>
      <c r="N29"/>
    </row>
    <row r="30" spans="2:14" s="1" customFormat="1" ht="12.75">
      <c r="B30" s="37">
        <f t="shared" si="1"/>
        <v>21</v>
      </c>
      <c r="C30" s="25">
        <f t="shared" si="2"/>
        <v>588571.5612537393</v>
      </c>
      <c r="D30" s="28">
        <f t="shared" si="3"/>
        <v>887274.9393504376</v>
      </c>
      <c r="E30" s="25">
        <f t="shared" si="0"/>
        <v>1475846.500604177</v>
      </c>
      <c r="F30" s="29">
        <f t="shared" si="4"/>
        <v>10388042.326046864</v>
      </c>
      <c r="G30"/>
      <c r="I30"/>
      <c r="J30"/>
      <c r="K30"/>
      <c r="L30"/>
      <c r="M30"/>
      <c r="N30"/>
    </row>
    <row r="31" spans="2:14" s="1" customFormat="1" ht="12.75">
      <c r="B31" s="37">
        <f t="shared" si="1"/>
        <v>22</v>
      </c>
      <c r="C31" s="25">
        <f t="shared" si="2"/>
        <v>542255.8094196466</v>
      </c>
      <c r="D31" s="28">
        <f t="shared" si="3"/>
        <v>933590.6911845303</v>
      </c>
      <c r="E31" s="25">
        <f t="shared" si="0"/>
        <v>1475846.500604177</v>
      </c>
      <c r="F31" s="29">
        <f t="shared" si="4"/>
        <v>9454451.634862334</v>
      </c>
      <c r="G31"/>
      <c r="I31"/>
      <c r="J31"/>
      <c r="K31"/>
      <c r="L31"/>
      <c r="M31"/>
      <c r="N31"/>
    </row>
    <row r="32" spans="2:14" s="1" customFormat="1" ht="12.75">
      <c r="B32" s="37">
        <f t="shared" si="1"/>
        <v>23</v>
      </c>
      <c r="C32" s="25">
        <f t="shared" si="2"/>
        <v>493522.3753398138</v>
      </c>
      <c r="D32" s="28">
        <f t="shared" si="3"/>
        <v>982324.1252643631</v>
      </c>
      <c r="E32" s="25">
        <f t="shared" si="0"/>
        <v>1475846.500604177</v>
      </c>
      <c r="F32" s="29">
        <f t="shared" si="4"/>
        <v>8472127.50959797</v>
      </c>
      <c r="G32"/>
      <c r="I32"/>
      <c r="J32"/>
      <c r="K32"/>
      <c r="L32"/>
      <c r="M32"/>
      <c r="N32"/>
    </row>
    <row r="33" spans="2:6" s="1" customFormat="1" ht="12.75">
      <c r="B33" s="37">
        <f t="shared" si="1"/>
        <v>24</v>
      </c>
      <c r="C33" s="25">
        <f t="shared" si="2"/>
        <v>442245.0560010142</v>
      </c>
      <c r="D33" s="28">
        <f t="shared" si="3"/>
        <v>1033601.4446031627</v>
      </c>
      <c r="E33" s="25">
        <f t="shared" si="0"/>
        <v>1475846.500604177</v>
      </c>
      <c r="F33" s="29">
        <f t="shared" si="4"/>
        <v>7438526.064994807</v>
      </c>
    </row>
    <row r="34" spans="2:6" s="1" customFormat="1" ht="12.75">
      <c r="B34" s="37">
        <f t="shared" si="1"/>
        <v>25</v>
      </c>
      <c r="C34" s="25">
        <f t="shared" si="2"/>
        <v>388291.0605927292</v>
      </c>
      <c r="D34" s="28">
        <f t="shared" si="3"/>
        <v>1087555.4400114478</v>
      </c>
      <c r="E34" s="25">
        <f t="shared" si="0"/>
        <v>1475846.500604177</v>
      </c>
      <c r="F34" s="29">
        <f t="shared" si="4"/>
        <v>6350970.624983359</v>
      </c>
    </row>
    <row r="35" spans="2:6" s="1" customFormat="1" ht="12.75">
      <c r="B35" s="37">
        <f t="shared" si="1"/>
        <v>26</v>
      </c>
      <c r="C35" s="25">
        <f t="shared" si="2"/>
        <v>331520.66662413115</v>
      </c>
      <c r="D35" s="28">
        <f t="shared" si="3"/>
        <v>1144325.8339800457</v>
      </c>
      <c r="E35" s="25">
        <f t="shared" si="0"/>
        <v>1475846.500604177</v>
      </c>
      <c r="F35" s="29">
        <f t="shared" si="4"/>
        <v>5206644.791003313</v>
      </c>
    </row>
    <row r="36" spans="2:6" s="1" customFormat="1" ht="12.75">
      <c r="B36" s="37">
        <f t="shared" si="1"/>
        <v>27</v>
      </c>
      <c r="C36" s="25">
        <f t="shared" si="2"/>
        <v>271786.8580903739</v>
      </c>
      <c r="D36" s="28">
        <f t="shared" si="3"/>
        <v>1204059.642513803</v>
      </c>
      <c r="E36" s="25">
        <f t="shared" si="0"/>
        <v>1475846.500604177</v>
      </c>
      <c r="F36" s="29">
        <f t="shared" si="4"/>
        <v>4002585.1484895097</v>
      </c>
    </row>
    <row r="37" spans="2:6" s="1" customFormat="1" ht="12.75">
      <c r="B37" s="37">
        <f t="shared" si="1"/>
        <v>28</v>
      </c>
      <c r="C37" s="25">
        <f t="shared" si="2"/>
        <v>208934.9447511522</v>
      </c>
      <c r="D37" s="28">
        <f t="shared" si="3"/>
        <v>1266911.5558530246</v>
      </c>
      <c r="E37" s="25">
        <f t="shared" si="0"/>
        <v>1475846.500604177</v>
      </c>
      <c r="F37" s="29">
        <f t="shared" si="4"/>
        <v>2735673.592636485</v>
      </c>
    </row>
    <row r="38" spans="2:6" ht="12.75">
      <c r="B38" s="37">
        <f t="shared" si="1"/>
        <v>29</v>
      </c>
      <c r="C38" s="25">
        <f t="shared" si="2"/>
        <v>142802.16153562508</v>
      </c>
      <c r="D38" s="28">
        <f t="shared" si="3"/>
        <v>1333044.3390685518</v>
      </c>
      <c r="E38" s="25">
        <f t="shared" si="0"/>
        <v>1475846.500604177</v>
      </c>
      <c r="F38" s="29">
        <f t="shared" si="4"/>
        <v>1402629.2535679333</v>
      </c>
    </row>
    <row r="39" spans="2:6" ht="12.75">
      <c r="B39" s="37">
        <f t="shared" si="1"/>
        <v>30</v>
      </c>
      <c r="C39" s="25">
        <f t="shared" si="2"/>
        <v>73217.24703624616</v>
      </c>
      <c r="D39" s="28">
        <f t="shared" si="3"/>
        <v>1402629.2535679308</v>
      </c>
      <c r="E39" s="25">
        <f t="shared" si="0"/>
        <v>1475846.500604177</v>
      </c>
      <c r="F39" s="29">
        <f t="shared" si="4"/>
        <v>2.561137080192566E-09</v>
      </c>
    </row>
    <row r="40" spans="2:7" ht="12.75">
      <c r="B40" s="37">
        <f t="shared" si="1"/>
        <v>31</v>
      </c>
      <c r="C40" s="25">
        <f t="shared" si="2"/>
        <v>0</v>
      </c>
      <c r="D40" s="28">
        <f t="shared" si="3"/>
        <v>0</v>
      </c>
      <c r="E40" s="25">
        <f t="shared" si="0"/>
        <v>0</v>
      </c>
      <c r="F40" s="29">
        <f t="shared" si="4"/>
        <v>0</v>
      </c>
      <c r="G40" s="1"/>
    </row>
    <row r="41" spans="2:6" ht="12.75">
      <c r="B41" s="37">
        <f t="shared" si="1"/>
        <v>32</v>
      </c>
      <c r="C41" s="25">
        <f t="shared" si="2"/>
        <v>0</v>
      </c>
      <c r="D41" s="28">
        <f t="shared" si="3"/>
        <v>0</v>
      </c>
      <c r="E41" s="25">
        <f t="shared" si="0"/>
        <v>0</v>
      </c>
      <c r="F41" s="29">
        <f t="shared" si="4"/>
        <v>0</v>
      </c>
    </row>
    <row r="42" spans="2:6" ht="12.75">
      <c r="B42" s="37">
        <f t="shared" si="1"/>
        <v>33</v>
      </c>
      <c r="C42" s="25">
        <f t="shared" si="2"/>
        <v>0</v>
      </c>
      <c r="D42" s="28">
        <f t="shared" si="3"/>
        <v>0</v>
      </c>
      <c r="E42" s="25">
        <f t="shared" si="0"/>
        <v>0</v>
      </c>
      <c r="F42" s="29">
        <f t="shared" si="4"/>
        <v>0</v>
      </c>
    </row>
    <row r="43" spans="2:6" ht="12.75">
      <c r="B43" s="37">
        <f t="shared" si="1"/>
        <v>34</v>
      </c>
      <c r="C43" s="25">
        <f t="shared" si="2"/>
        <v>0</v>
      </c>
      <c r="D43" s="28">
        <f t="shared" si="3"/>
        <v>0</v>
      </c>
      <c r="E43" s="25">
        <f t="shared" si="0"/>
        <v>0</v>
      </c>
      <c r="F43" s="29">
        <f t="shared" si="4"/>
        <v>0</v>
      </c>
    </row>
    <row r="44" spans="2:6" ht="12.75">
      <c r="B44" s="38">
        <f t="shared" si="1"/>
        <v>35</v>
      </c>
      <c r="C44" s="30">
        <f t="shared" si="2"/>
        <v>0</v>
      </c>
      <c r="D44" s="31">
        <f t="shared" si="3"/>
        <v>0</v>
      </c>
      <c r="E44" s="30">
        <f t="shared" si="0"/>
        <v>0</v>
      </c>
      <c r="F44" s="32">
        <f t="shared" si="4"/>
        <v>0</v>
      </c>
    </row>
    <row r="45" ht="12.75">
      <c r="B45"/>
    </row>
    <row r="46" ht="12.75">
      <c r="B46"/>
    </row>
  </sheetData>
  <printOptions/>
  <pageMargins left="0.75" right="0.75" top="1" bottom="1" header="0" footer="0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6"/>
  <sheetViews>
    <sheetView showGridLines="0" zoomScale="75" zoomScaleNormal="75" workbookViewId="0" topLeftCell="A1">
      <selection activeCell="D2" sqref="D2"/>
    </sheetView>
  </sheetViews>
  <sheetFormatPr defaultColWidth="9.140625" defaultRowHeight="12.75"/>
  <cols>
    <col min="1" max="1" width="1.7109375" style="0" customWidth="1"/>
    <col min="2" max="2" width="9.28125" style="12" customWidth="1"/>
    <col min="3" max="3" width="11.57421875" style="0" bestFit="1" customWidth="1"/>
    <col min="4" max="4" width="12.00390625" style="0" customWidth="1"/>
    <col min="5" max="5" width="12.28125" style="0" customWidth="1"/>
    <col min="6" max="6" width="18.28125" style="0" customWidth="1"/>
    <col min="7" max="7" width="17.140625" style="0" customWidth="1"/>
    <col min="8" max="8" width="15.7109375" style="0" customWidth="1"/>
    <col min="9" max="9" width="11.57421875" style="0" bestFit="1" customWidth="1"/>
    <col min="10" max="10" width="12.8515625" style="0" customWidth="1"/>
    <col min="11" max="11" width="12.140625" style="0" bestFit="1" customWidth="1"/>
    <col min="12" max="12" width="11.57421875" style="0" bestFit="1" customWidth="1"/>
    <col min="13" max="13" width="11.57421875" style="1" customWidth="1"/>
    <col min="14" max="16384" width="11.421875" style="0" customWidth="1"/>
  </cols>
  <sheetData>
    <row r="1" ht="6.75" customHeight="1"/>
    <row r="2" spans="2:13" ht="12.75">
      <c r="B2" s="14" t="s">
        <v>0</v>
      </c>
      <c r="C2" s="15"/>
      <c r="D2" s="47">
        <f>79370.78*166.386</f>
        <v>13206186.601079999</v>
      </c>
      <c r="F2" s="1"/>
      <c r="H2" s="1"/>
      <c r="M2"/>
    </row>
    <row r="3" spans="2:13" ht="12.75">
      <c r="B3" s="16" t="s">
        <v>1</v>
      </c>
      <c r="C3" s="17"/>
      <c r="D3" s="48">
        <v>0.04647</v>
      </c>
      <c r="G3" s="6" t="s">
        <v>8</v>
      </c>
      <c r="H3" s="13">
        <f>-PMT($D$3/$D$5,$D$6,D2)</f>
        <v>87312.26049422944</v>
      </c>
      <c r="I3">
        <f>H3/166.386</f>
        <v>524.7572541814181</v>
      </c>
      <c r="J3" s="50"/>
      <c r="K3" s="51"/>
      <c r="M3"/>
    </row>
    <row r="4" spans="2:13" ht="12.75">
      <c r="B4" s="16" t="s">
        <v>2</v>
      </c>
      <c r="C4" s="17"/>
      <c r="D4" s="49">
        <v>19</v>
      </c>
      <c r="G4" s="7" t="s">
        <v>9</v>
      </c>
      <c r="H4" s="9">
        <f>SUM(C10:C39)</f>
        <v>6962950.107382611</v>
      </c>
      <c r="M4"/>
    </row>
    <row r="5" spans="2:13" ht="12.75">
      <c r="B5" s="16" t="s">
        <v>6</v>
      </c>
      <c r="C5" s="17"/>
      <c r="D5" s="49">
        <v>12</v>
      </c>
      <c r="G5" s="8" t="s">
        <v>10</v>
      </c>
      <c r="H5" s="10">
        <f>SUM(E10:E39)</f>
        <v>20169136.708462603</v>
      </c>
      <c r="M5"/>
    </row>
    <row r="6" spans="2:13" ht="12.75">
      <c r="B6" s="18" t="s">
        <v>7</v>
      </c>
      <c r="C6" s="19"/>
      <c r="D6" s="5">
        <f>+D4*D5</f>
        <v>228</v>
      </c>
      <c r="H6" s="1"/>
      <c r="M6"/>
    </row>
    <row r="7" spans="2:13" ht="12.75">
      <c r="B7"/>
      <c r="H7" s="1"/>
      <c r="K7" s="1"/>
      <c r="M7"/>
    </row>
    <row r="8" spans="6:13" ht="12.75">
      <c r="F8" t="s">
        <v>13</v>
      </c>
      <c r="H8" s="1"/>
      <c r="M8"/>
    </row>
    <row r="9" spans="2:15" s="11" customFormat="1" ht="12.75">
      <c r="B9" s="23"/>
      <c r="C9" s="33" t="s">
        <v>3</v>
      </c>
      <c r="D9" s="34" t="s">
        <v>4</v>
      </c>
      <c r="E9" s="34" t="s">
        <v>5</v>
      </c>
      <c r="F9" s="35" t="s">
        <v>11</v>
      </c>
      <c r="G9"/>
      <c r="H9" s="1"/>
      <c r="I9"/>
      <c r="J9"/>
      <c r="K9"/>
      <c r="L9"/>
      <c r="M9"/>
      <c r="N9"/>
      <c r="O9"/>
    </row>
    <row r="10" spans="2:15" s="1" customFormat="1" ht="12.75">
      <c r="B10" s="36">
        <v>1</v>
      </c>
      <c r="C10" s="25">
        <f>-IPMT($D$3,B10,$D$4,$D$2)</f>
        <v>613691.4913521875</v>
      </c>
      <c r="D10" s="26">
        <f>-PPMT($D$3,B10,$D$4,$D$2)</f>
        <v>447842.0196195282</v>
      </c>
      <c r="E10" s="25">
        <f aca="true" t="shared" si="0" ref="E10:E44">+D10+C10</f>
        <v>1061533.5109717157</v>
      </c>
      <c r="F10" s="27">
        <f>+D2-D10</f>
        <v>12758344.58146047</v>
      </c>
      <c r="G10"/>
      <c r="I10"/>
      <c r="J10"/>
      <c r="K10"/>
      <c r="L10"/>
      <c r="M10"/>
      <c r="N10"/>
      <c r="O10"/>
    </row>
    <row r="11" spans="2:15" s="1" customFormat="1" ht="12.75">
      <c r="B11" s="37">
        <f aca="true" t="shared" si="1" ref="B11:B44">+B10+1</f>
        <v>2</v>
      </c>
      <c r="C11" s="25">
        <f aca="true" t="shared" si="2" ref="C11:C44">IF(ROUND(F10,0)=0,0,-IPMT($D$3,B11,$D$4,$D$2))</f>
        <v>592880.2727004681</v>
      </c>
      <c r="D11" s="28">
        <f aca="true" t="shared" si="3" ref="D11:D44">IF(ROUND(F10,0)=0,0,-PPMT($D$3,B11,$D$4,$D$2))</f>
        <v>468653.2382712476</v>
      </c>
      <c r="E11" s="25">
        <f t="shared" si="0"/>
        <v>1061533.5109717157</v>
      </c>
      <c r="F11" s="29">
        <f aca="true" t="shared" si="4" ref="F11:F44">IF(ROUND(F10,0)=0,0,+F10-D11)</f>
        <v>12289691.343189223</v>
      </c>
      <c r="G11"/>
      <c r="I11"/>
      <c r="J11"/>
      <c r="K11"/>
      <c r="L11"/>
      <c r="M11"/>
      <c r="N11"/>
      <c r="O11"/>
    </row>
    <row r="12" spans="2:14" s="1" customFormat="1" ht="12.75">
      <c r="B12" s="37">
        <f t="shared" si="1"/>
        <v>3</v>
      </c>
      <c r="C12" s="25">
        <f t="shared" si="2"/>
        <v>571101.9567180031</v>
      </c>
      <c r="D12" s="28">
        <f t="shared" si="3"/>
        <v>490431.55425371253</v>
      </c>
      <c r="E12" s="25">
        <f t="shared" si="0"/>
        <v>1061533.5109717157</v>
      </c>
      <c r="F12" s="29">
        <f t="shared" si="4"/>
        <v>11799259.78893551</v>
      </c>
      <c r="G12"/>
      <c r="I12"/>
      <c r="J12"/>
      <c r="K12"/>
      <c r="L12"/>
      <c r="M12"/>
      <c r="N12"/>
    </row>
    <row r="13" spans="2:14" s="1" customFormat="1" ht="12.75">
      <c r="B13" s="37">
        <f t="shared" si="1"/>
        <v>4</v>
      </c>
      <c r="C13" s="25">
        <f t="shared" si="2"/>
        <v>548311.6023918331</v>
      </c>
      <c r="D13" s="28">
        <f t="shared" si="3"/>
        <v>513221.9085798826</v>
      </c>
      <c r="E13" s="25">
        <f t="shared" si="0"/>
        <v>1061533.5109717157</v>
      </c>
      <c r="F13" s="29">
        <f t="shared" si="4"/>
        <v>11286037.880355628</v>
      </c>
      <c r="G13"/>
      <c r="I13"/>
      <c r="J13"/>
      <c r="K13"/>
      <c r="L13"/>
      <c r="M13"/>
      <c r="N13"/>
    </row>
    <row r="14" spans="2:14" s="1" customFormat="1" ht="13.5" thickBot="1">
      <c r="B14" s="37">
        <f t="shared" si="1"/>
        <v>5</v>
      </c>
      <c r="C14" s="25">
        <f t="shared" si="2"/>
        <v>524462.180300126</v>
      </c>
      <c r="D14" s="28">
        <f t="shared" si="3"/>
        <v>537071.3306715897</v>
      </c>
      <c r="E14" s="25">
        <f t="shared" si="0"/>
        <v>1061533.5109717157</v>
      </c>
      <c r="F14" s="29">
        <f t="shared" si="4"/>
        <v>10748966.549684038</v>
      </c>
      <c r="G14"/>
      <c r="I14"/>
      <c r="J14"/>
      <c r="K14"/>
      <c r="L14"/>
      <c r="M14"/>
      <c r="N14"/>
    </row>
    <row r="15" spans="2:14" s="1" customFormat="1" ht="13.5" thickBot="1">
      <c r="B15" s="37">
        <f t="shared" si="1"/>
        <v>6</v>
      </c>
      <c r="C15" s="25">
        <f t="shared" si="2"/>
        <v>499504.47556381713</v>
      </c>
      <c r="D15" s="28">
        <f t="shared" si="3"/>
        <v>562029.0354078985</v>
      </c>
      <c r="E15" s="25">
        <f t="shared" si="0"/>
        <v>1061533.5109717157</v>
      </c>
      <c r="F15" s="52">
        <f t="shared" si="4"/>
        <v>10186937.51427614</v>
      </c>
      <c r="G15" s="53"/>
      <c r="H15" s="54"/>
      <c r="I15"/>
      <c r="J15"/>
      <c r="K15"/>
      <c r="L15"/>
      <c r="M15"/>
      <c r="N15"/>
    </row>
    <row r="16" spans="2:14" s="1" customFormat="1" ht="12.75">
      <c r="B16" s="37">
        <f t="shared" si="1"/>
        <v>7</v>
      </c>
      <c r="C16" s="25">
        <f t="shared" si="2"/>
        <v>473386.98628841207</v>
      </c>
      <c r="D16" s="28">
        <f t="shared" si="3"/>
        <v>588146.5246833037</v>
      </c>
      <c r="E16" s="25">
        <f t="shared" si="0"/>
        <v>1061533.5109717157</v>
      </c>
      <c r="F16" s="29">
        <f t="shared" si="4"/>
        <v>9598790.989592835</v>
      </c>
      <c r="G16"/>
      <c r="I16"/>
      <c r="J16"/>
      <c r="K16"/>
      <c r="L16"/>
      <c r="M16"/>
      <c r="N16"/>
    </row>
    <row r="17" spans="2:14" s="1" customFormat="1" ht="12.75">
      <c r="B17" s="37">
        <f t="shared" si="1"/>
        <v>8</v>
      </c>
      <c r="C17" s="25">
        <f t="shared" si="2"/>
        <v>446055.81728637905</v>
      </c>
      <c r="D17" s="28">
        <f t="shared" si="3"/>
        <v>615477.6936853366</v>
      </c>
      <c r="E17" s="25">
        <f t="shared" si="0"/>
        <v>1061533.5109717157</v>
      </c>
      <c r="F17" s="29">
        <f t="shared" si="4"/>
        <v>8983313.2959075</v>
      </c>
      <c r="G17"/>
      <c r="I17"/>
      <c r="J17"/>
      <c r="K17"/>
      <c r="L17"/>
      <c r="M17"/>
      <c r="N17"/>
    </row>
    <row r="18" spans="2:14" s="1" customFormat="1" ht="12.75">
      <c r="B18" s="37">
        <f t="shared" si="1"/>
        <v>9</v>
      </c>
      <c r="C18" s="25">
        <f t="shared" si="2"/>
        <v>417454.56886082137</v>
      </c>
      <c r="D18" s="28">
        <f t="shared" si="3"/>
        <v>644078.9421108942</v>
      </c>
      <c r="E18" s="25">
        <f t="shared" si="0"/>
        <v>1061533.5109717157</v>
      </c>
      <c r="F18" s="29">
        <f t="shared" si="4"/>
        <v>8339234.353796605</v>
      </c>
      <c r="G18"/>
      <c r="I18"/>
      <c r="J18"/>
      <c r="K18"/>
      <c r="L18"/>
      <c r="M18"/>
      <c r="N18"/>
    </row>
    <row r="19" spans="2:14" s="1" customFormat="1" ht="12.75">
      <c r="B19" s="38">
        <f t="shared" si="1"/>
        <v>10</v>
      </c>
      <c r="C19" s="30">
        <f t="shared" si="2"/>
        <v>387524.22042092815</v>
      </c>
      <c r="D19" s="31">
        <f t="shared" si="3"/>
        <v>674009.2905507875</v>
      </c>
      <c r="E19" s="30">
        <f t="shared" si="0"/>
        <v>1061533.5109717157</v>
      </c>
      <c r="F19" s="32">
        <f t="shared" si="4"/>
        <v>7665225.063245818</v>
      </c>
      <c r="G19"/>
      <c r="I19"/>
      <c r="J19"/>
      <c r="K19"/>
      <c r="L19"/>
      <c r="M19"/>
      <c r="N19"/>
    </row>
    <row r="20" spans="2:14" s="1" customFormat="1" ht="12.75">
      <c r="B20" s="37">
        <f t="shared" si="1"/>
        <v>11</v>
      </c>
      <c r="C20" s="25">
        <f t="shared" si="2"/>
        <v>356203.008689033</v>
      </c>
      <c r="D20" s="28">
        <f t="shared" si="3"/>
        <v>705330.5022826827</v>
      </c>
      <c r="E20" s="25">
        <f t="shared" si="0"/>
        <v>1061533.5109717157</v>
      </c>
      <c r="F20" s="29">
        <f t="shared" si="4"/>
        <v>6959894.560963135</v>
      </c>
      <c r="G20"/>
      <c r="I20"/>
      <c r="J20"/>
      <c r="K20"/>
      <c r="L20"/>
      <c r="M20"/>
      <c r="N20"/>
    </row>
    <row r="21" spans="2:14" s="1" customFormat="1" ht="12.75">
      <c r="B21" s="37">
        <f t="shared" si="1"/>
        <v>12</v>
      </c>
      <c r="C21" s="25">
        <f t="shared" si="2"/>
        <v>323426.30024795677</v>
      </c>
      <c r="D21" s="28">
        <f t="shared" si="3"/>
        <v>738107.2107237589</v>
      </c>
      <c r="E21" s="25">
        <f t="shared" si="0"/>
        <v>1061533.5109717157</v>
      </c>
      <c r="F21" s="29">
        <f t="shared" si="4"/>
        <v>6221787.350239377</v>
      </c>
      <c r="G21"/>
      <c r="I21"/>
      <c r="J21"/>
      <c r="K21"/>
      <c r="L21"/>
      <c r="M21"/>
      <c r="N21"/>
    </row>
    <row r="22" spans="2:14" s="1" customFormat="1" ht="12.75">
      <c r="B22" s="37">
        <f t="shared" si="1"/>
        <v>13</v>
      </c>
      <c r="C22" s="25">
        <f t="shared" si="2"/>
        <v>289126.45816562366</v>
      </c>
      <c r="D22" s="28">
        <f t="shared" si="3"/>
        <v>772407.052806092</v>
      </c>
      <c r="E22" s="25">
        <f t="shared" si="0"/>
        <v>1061533.5109717157</v>
      </c>
      <c r="F22" s="29">
        <f t="shared" si="4"/>
        <v>5449380.297433285</v>
      </c>
      <c r="G22"/>
      <c r="I22"/>
      <c r="J22"/>
      <c r="K22"/>
      <c r="L22"/>
      <c r="M22"/>
      <c r="N22"/>
    </row>
    <row r="23" spans="2:14" s="1" customFormat="1" ht="12.75">
      <c r="B23" s="37">
        <f t="shared" si="1"/>
        <v>14</v>
      </c>
      <c r="C23" s="25">
        <f t="shared" si="2"/>
        <v>253232.70242172448</v>
      </c>
      <c r="D23" s="28">
        <f t="shared" si="3"/>
        <v>808300.8085499912</v>
      </c>
      <c r="E23" s="25">
        <f t="shared" si="0"/>
        <v>1061533.5109717157</v>
      </c>
      <c r="F23" s="29">
        <f t="shared" si="4"/>
        <v>4641079.488883294</v>
      </c>
      <c r="G23"/>
      <c r="I23"/>
      <c r="J23"/>
      <c r="K23"/>
      <c r="L23"/>
      <c r="M23"/>
      <c r="N23"/>
    </row>
    <row r="24" spans="2:14" s="1" customFormat="1" ht="12.75">
      <c r="B24" s="37">
        <f t="shared" si="1"/>
        <v>15</v>
      </c>
      <c r="C24" s="25">
        <f t="shared" si="2"/>
        <v>215670.96384840633</v>
      </c>
      <c r="D24" s="28">
        <f t="shared" si="3"/>
        <v>845862.5471233093</v>
      </c>
      <c r="E24" s="25">
        <f t="shared" si="0"/>
        <v>1061533.5109717157</v>
      </c>
      <c r="F24" s="29">
        <f t="shared" si="4"/>
        <v>3795216.941759985</v>
      </c>
      <c r="G24"/>
      <c r="I24"/>
      <c r="J24"/>
      <c r="K24"/>
      <c r="L24"/>
      <c r="M24"/>
      <c r="N24"/>
    </row>
    <row r="25" spans="2:14" s="1" customFormat="1" ht="12.75">
      <c r="B25" s="37">
        <f t="shared" si="1"/>
        <v>16</v>
      </c>
      <c r="C25" s="25">
        <f t="shared" si="2"/>
        <v>176363.73128358633</v>
      </c>
      <c r="D25" s="28">
        <f t="shared" si="3"/>
        <v>885169.7796881293</v>
      </c>
      <c r="E25" s="25">
        <f t="shared" si="0"/>
        <v>1061533.5109717157</v>
      </c>
      <c r="F25" s="29">
        <f t="shared" si="4"/>
        <v>2910047.1620718557</v>
      </c>
      <c r="G25"/>
      <c r="I25"/>
      <c r="J25"/>
      <c r="K25"/>
      <c r="L25"/>
      <c r="M25"/>
      <c r="N25"/>
    </row>
    <row r="26" spans="2:14" s="1" customFormat="1" ht="12.75">
      <c r="B26" s="37">
        <f t="shared" si="1"/>
        <v>17</v>
      </c>
      <c r="C26" s="25">
        <f t="shared" si="2"/>
        <v>135229.89162147886</v>
      </c>
      <c r="D26" s="28">
        <f t="shared" si="3"/>
        <v>926303.6193502368</v>
      </c>
      <c r="E26" s="25">
        <f t="shared" si="0"/>
        <v>1061533.5109717157</v>
      </c>
      <c r="F26" s="29">
        <f t="shared" si="4"/>
        <v>1983743.542721619</v>
      </c>
      <c r="G26"/>
      <c r="I26"/>
      <c r="J26"/>
      <c r="K26"/>
      <c r="L26"/>
      <c r="M26"/>
      <c r="N26"/>
    </row>
    <row r="27" spans="2:14" s="1" customFormat="1" ht="12.75">
      <c r="B27" s="37">
        <f t="shared" si="1"/>
        <v>18</v>
      </c>
      <c r="C27" s="25">
        <f t="shared" si="2"/>
        <v>92184.5624302734</v>
      </c>
      <c r="D27" s="28">
        <f t="shared" si="3"/>
        <v>969348.9485414423</v>
      </c>
      <c r="E27" s="25">
        <f t="shared" si="0"/>
        <v>1061533.5109717157</v>
      </c>
      <c r="F27" s="29">
        <f t="shared" si="4"/>
        <v>1014394.5941801766</v>
      </c>
      <c r="G27"/>
      <c r="I27"/>
      <c r="J27"/>
      <c r="K27"/>
      <c r="L27"/>
      <c r="M27"/>
      <c r="N27"/>
    </row>
    <row r="28" spans="2:14" s="1" customFormat="1" ht="12.75">
      <c r="B28" s="37">
        <f t="shared" si="1"/>
        <v>19</v>
      </c>
      <c r="C28" s="25">
        <f t="shared" si="2"/>
        <v>47138.91679155234</v>
      </c>
      <c r="D28" s="28">
        <f t="shared" si="3"/>
        <v>1014394.5941801633</v>
      </c>
      <c r="E28" s="25">
        <f t="shared" si="0"/>
        <v>1061533.5109717157</v>
      </c>
      <c r="F28" s="29">
        <f t="shared" si="4"/>
        <v>1.3271346688270569E-08</v>
      </c>
      <c r="G28"/>
      <c r="I28"/>
      <c r="J28"/>
      <c r="K28"/>
      <c r="L28"/>
      <c r="M28"/>
      <c r="N28"/>
    </row>
    <row r="29" spans="2:14" s="1" customFormat="1" ht="12.75">
      <c r="B29" s="38">
        <f t="shared" si="1"/>
        <v>20</v>
      </c>
      <c r="C29" s="30">
        <f t="shared" si="2"/>
        <v>0</v>
      </c>
      <c r="D29" s="31">
        <f t="shared" si="3"/>
        <v>0</v>
      </c>
      <c r="E29" s="30">
        <f t="shared" si="0"/>
        <v>0</v>
      </c>
      <c r="F29" s="32">
        <f t="shared" si="4"/>
        <v>0</v>
      </c>
      <c r="G29"/>
      <c r="I29"/>
      <c r="J29"/>
      <c r="K29"/>
      <c r="L29"/>
      <c r="M29"/>
      <c r="N29"/>
    </row>
    <row r="30" spans="2:14" s="1" customFormat="1" ht="12.75">
      <c r="B30" s="37">
        <f t="shared" si="1"/>
        <v>21</v>
      </c>
      <c r="C30" s="25">
        <f t="shared" si="2"/>
        <v>0</v>
      </c>
      <c r="D30" s="28">
        <f t="shared" si="3"/>
        <v>0</v>
      </c>
      <c r="E30" s="25">
        <f t="shared" si="0"/>
        <v>0</v>
      </c>
      <c r="F30" s="29">
        <f t="shared" si="4"/>
        <v>0</v>
      </c>
      <c r="G30"/>
      <c r="I30"/>
      <c r="J30"/>
      <c r="K30"/>
      <c r="L30"/>
      <c r="M30"/>
      <c r="N30"/>
    </row>
    <row r="31" spans="2:14" s="1" customFormat="1" ht="12.75">
      <c r="B31" s="37">
        <f t="shared" si="1"/>
        <v>22</v>
      </c>
      <c r="C31" s="25">
        <f t="shared" si="2"/>
        <v>0</v>
      </c>
      <c r="D31" s="28">
        <f t="shared" si="3"/>
        <v>0</v>
      </c>
      <c r="E31" s="25">
        <f t="shared" si="0"/>
        <v>0</v>
      </c>
      <c r="F31" s="29">
        <f t="shared" si="4"/>
        <v>0</v>
      </c>
      <c r="G31"/>
      <c r="I31"/>
      <c r="J31"/>
      <c r="K31"/>
      <c r="L31"/>
      <c r="M31"/>
      <c r="N31"/>
    </row>
    <row r="32" spans="2:14" s="1" customFormat="1" ht="12.75">
      <c r="B32" s="37">
        <f t="shared" si="1"/>
        <v>23</v>
      </c>
      <c r="C32" s="25">
        <f t="shared" si="2"/>
        <v>0</v>
      </c>
      <c r="D32" s="28">
        <f t="shared" si="3"/>
        <v>0</v>
      </c>
      <c r="E32" s="25">
        <f t="shared" si="0"/>
        <v>0</v>
      </c>
      <c r="F32" s="29">
        <f t="shared" si="4"/>
        <v>0</v>
      </c>
      <c r="G32"/>
      <c r="I32"/>
      <c r="J32"/>
      <c r="K32"/>
      <c r="L32"/>
      <c r="M32"/>
      <c r="N32"/>
    </row>
    <row r="33" spans="2:6" s="1" customFormat="1" ht="12.75">
      <c r="B33" s="37">
        <f t="shared" si="1"/>
        <v>24</v>
      </c>
      <c r="C33" s="25">
        <f t="shared" si="2"/>
        <v>0</v>
      </c>
      <c r="D33" s="28">
        <f t="shared" si="3"/>
        <v>0</v>
      </c>
      <c r="E33" s="25">
        <f t="shared" si="0"/>
        <v>0</v>
      </c>
      <c r="F33" s="29">
        <f t="shared" si="4"/>
        <v>0</v>
      </c>
    </row>
    <row r="34" spans="2:6" s="1" customFormat="1" ht="12.75">
      <c r="B34" s="37">
        <f t="shared" si="1"/>
        <v>25</v>
      </c>
      <c r="C34" s="25">
        <f t="shared" si="2"/>
        <v>0</v>
      </c>
      <c r="D34" s="28">
        <f t="shared" si="3"/>
        <v>0</v>
      </c>
      <c r="E34" s="25">
        <f t="shared" si="0"/>
        <v>0</v>
      </c>
      <c r="F34" s="29">
        <f t="shared" si="4"/>
        <v>0</v>
      </c>
    </row>
    <row r="35" spans="2:6" s="1" customFormat="1" ht="12.75">
      <c r="B35" s="37">
        <f t="shared" si="1"/>
        <v>26</v>
      </c>
      <c r="C35" s="25">
        <f t="shared" si="2"/>
        <v>0</v>
      </c>
      <c r="D35" s="28">
        <f t="shared" si="3"/>
        <v>0</v>
      </c>
      <c r="E35" s="25">
        <f t="shared" si="0"/>
        <v>0</v>
      </c>
      <c r="F35" s="29">
        <f t="shared" si="4"/>
        <v>0</v>
      </c>
    </row>
    <row r="36" spans="2:6" s="1" customFormat="1" ht="12.75">
      <c r="B36" s="37">
        <f t="shared" si="1"/>
        <v>27</v>
      </c>
      <c r="C36" s="25">
        <f t="shared" si="2"/>
        <v>0</v>
      </c>
      <c r="D36" s="28">
        <f t="shared" si="3"/>
        <v>0</v>
      </c>
      <c r="E36" s="25">
        <f t="shared" si="0"/>
        <v>0</v>
      </c>
      <c r="F36" s="29">
        <f t="shared" si="4"/>
        <v>0</v>
      </c>
    </row>
    <row r="37" spans="2:6" s="1" customFormat="1" ht="12.75">
      <c r="B37" s="37">
        <f t="shared" si="1"/>
        <v>28</v>
      </c>
      <c r="C37" s="25">
        <f t="shared" si="2"/>
        <v>0</v>
      </c>
      <c r="D37" s="28">
        <f t="shared" si="3"/>
        <v>0</v>
      </c>
      <c r="E37" s="25">
        <f t="shared" si="0"/>
        <v>0</v>
      </c>
      <c r="F37" s="29">
        <f t="shared" si="4"/>
        <v>0</v>
      </c>
    </row>
    <row r="38" spans="2:6" ht="12.75">
      <c r="B38" s="37">
        <f t="shared" si="1"/>
        <v>29</v>
      </c>
      <c r="C38" s="25">
        <f t="shared" si="2"/>
        <v>0</v>
      </c>
      <c r="D38" s="28">
        <f t="shared" si="3"/>
        <v>0</v>
      </c>
      <c r="E38" s="25">
        <f t="shared" si="0"/>
        <v>0</v>
      </c>
      <c r="F38" s="29">
        <f t="shared" si="4"/>
        <v>0</v>
      </c>
    </row>
    <row r="39" spans="2:6" ht="12.75">
      <c r="B39" s="37">
        <f t="shared" si="1"/>
        <v>30</v>
      </c>
      <c r="C39" s="25">
        <f t="shared" si="2"/>
        <v>0</v>
      </c>
      <c r="D39" s="28">
        <f t="shared" si="3"/>
        <v>0</v>
      </c>
      <c r="E39" s="25">
        <f t="shared" si="0"/>
        <v>0</v>
      </c>
      <c r="F39" s="29">
        <f t="shared" si="4"/>
        <v>0</v>
      </c>
    </row>
    <row r="40" spans="2:7" ht="12.75">
      <c r="B40" s="37">
        <f t="shared" si="1"/>
        <v>31</v>
      </c>
      <c r="C40" s="25">
        <f t="shared" si="2"/>
        <v>0</v>
      </c>
      <c r="D40" s="28">
        <f t="shared" si="3"/>
        <v>0</v>
      </c>
      <c r="E40" s="25">
        <f t="shared" si="0"/>
        <v>0</v>
      </c>
      <c r="F40" s="29">
        <f t="shared" si="4"/>
        <v>0</v>
      </c>
      <c r="G40" s="1"/>
    </row>
    <row r="41" spans="2:6" ht="12.75">
      <c r="B41" s="37">
        <f t="shared" si="1"/>
        <v>32</v>
      </c>
      <c r="C41" s="25">
        <f t="shared" si="2"/>
        <v>0</v>
      </c>
      <c r="D41" s="28">
        <f t="shared" si="3"/>
        <v>0</v>
      </c>
      <c r="E41" s="25">
        <f t="shared" si="0"/>
        <v>0</v>
      </c>
      <c r="F41" s="29">
        <f t="shared" si="4"/>
        <v>0</v>
      </c>
    </row>
    <row r="42" spans="2:6" ht="12.75">
      <c r="B42" s="37">
        <f t="shared" si="1"/>
        <v>33</v>
      </c>
      <c r="C42" s="25">
        <f t="shared" si="2"/>
        <v>0</v>
      </c>
      <c r="D42" s="28">
        <f t="shared" si="3"/>
        <v>0</v>
      </c>
      <c r="E42" s="25">
        <f t="shared" si="0"/>
        <v>0</v>
      </c>
      <c r="F42" s="29">
        <f t="shared" si="4"/>
        <v>0</v>
      </c>
    </row>
    <row r="43" spans="2:6" ht="12.75">
      <c r="B43" s="37">
        <f t="shared" si="1"/>
        <v>34</v>
      </c>
      <c r="C43" s="25">
        <f t="shared" si="2"/>
        <v>0</v>
      </c>
      <c r="D43" s="28">
        <f t="shared" si="3"/>
        <v>0</v>
      </c>
      <c r="E43" s="25">
        <f t="shared" si="0"/>
        <v>0</v>
      </c>
      <c r="F43" s="29">
        <f t="shared" si="4"/>
        <v>0</v>
      </c>
    </row>
    <row r="44" spans="2:6" ht="12.75">
      <c r="B44" s="38">
        <f t="shared" si="1"/>
        <v>35</v>
      </c>
      <c r="C44" s="30">
        <f t="shared" si="2"/>
        <v>0</v>
      </c>
      <c r="D44" s="31">
        <f t="shared" si="3"/>
        <v>0</v>
      </c>
      <c r="E44" s="30">
        <f t="shared" si="0"/>
        <v>0</v>
      </c>
      <c r="F44" s="32">
        <f t="shared" si="4"/>
        <v>0</v>
      </c>
    </row>
    <row r="45" ht="12.75">
      <c r="B45"/>
    </row>
    <row r="46" ht="12.75">
      <c r="B46"/>
    </row>
  </sheetData>
  <printOptions/>
  <pageMargins left="0.75" right="0.75" top="1" bottom="1" header="0" footer="0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29"/>
  <sheetViews>
    <sheetView tabSelected="1" zoomScale="85" zoomScaleNormal="85" workbookViewId="0" topLeftCell="A1">
      <selection activeCell="I6" sqref="I6"/>
    </sheetView>
  </sheetViews>
  <sheetFormatPr defaultColWidth="9.140625" defaultRowHeight="12.75"/>
  <cols>
    <col min="1" max="1" width="2.8515625" style="12" customWidth="1"/>
    <col min="2" max="2" width="7.57421875" style="12" customWidth="1"/>
    <col min="3" max="3" width="11.421875" style="0" customWidth="1"/>
    <col min="4" max="4" width="12.00390625" style="0" customWidth="1"/>
    <col min="5" max="5" width="16.57421875" style="0" customWidth="1"/>
    <col min="6" max="6" width="10.57421875" style="0" customWidth="1"/>
    <col min="7" max="7" width="12.421875" style="0" customWidth="1"/>
    <col min="8" max="8" width="12.421875" style="0" bestFit="1" customWidth="1"/>
    <col min="9" max="9" width="12.8515625" style="0" customWidth="1"/>
    <col min="10" max="11" width="11.421875" style="0" customWidth="1"/>
    <col min="12" max="12" width="11.57421875" style="1" customWidth="1"/>
    <col min="13" max="16384" width="11.421875" style="0" customWidth="1"/>
  </cols>
  <sheetData>
    <row r="1" ht="6.75" customHeight="1"/>
    <row r="2" spans="2:12" ht="12.75">
      <c r="B2" s="14" t="s">
        <v>0</v>
      </c>
      <c r="C2" s="15"/>
      <c r="D2" s="3">
        <v>125000</v>
      </c>
      <c r="E2" s="1"/>
      <c r="F2" s="43"/>
      <c r="G2" s="43"/>
      <c r="L2"/>
    </row>
    <row r="3" spans="2:12" ht="12.75">
      <c r="B3" s="16" t="s">
        <v>1</v>
      </c>
      <c r="C3" s="17"/>
      <c r="D3" s="24">
        <f>'Situacion OCT06'!D3</f>
        <v>0.0522</v>
      </c>
      <c r="F3" s="18"/>
      <c r="G3" s="44"/>
      <c r="H3" s="2"/>
      <c r="L3"/>
    </row>
    <row r="4" spans="2:12" ht="12.75">
      <c r="B4" s="16" t="s">
        <v>2</v>
      </c>
      <c r="C4" s="17"/>
      <c r="D4" s="4">
        <f>'Situacion OCT06'!D4</f>
        <v>30</v>
      </c>
      <c r="F4" s="45" t="s">
        <v>8</v>
      </c>
      <c r="G4" s="46">
        <f>-PMT($D$3/$D$5,$D$6,D2)</f>
        <v>687.9337894872018</v>
      </c>
      <c r="H4" s="2"/>
      <c r="I4" s="1"/>
      <c r="L4"/>
    </row>
    <row r="5" spans="2:12" ht="12.75">
      <c r="B5" s="16" t="s">
        <v>6</v>
      </c>
      <c r="C5" s="17"/>
      <c r="D5" s="4">
        <v>12</v>
      </c>
      <c r="F5" s="18"/>
      <c r="G5" s="44"/>
      <c r="H5" s="2"/>
      <c r="L5"/>
    </row>
    <row r="6" spans="2:12" ht="12.75">
      <c r="B6" s="18" t="s">
        <v>7</v>
      </c>
      <c r="C6" s="19"/>
      <c r="D6" s="5">
        <f>+D4*D5</f>
        <v>360</v>
      </c>
      <c r="H6" s="1"/>
      <c r="L6"/>
    </row>
    <row r="7" spans="2:12" ht="12.75">
      <c r="B7" s="20" t="s">
        <v>12</v>
      </c>
      <c r="C7" s="21"/>
      <c r="D7" s="22">
        <v>3143397</v>
      </c>
      <c r="L7"/>
    </row>
    <row r="8" spans="5:12" ht="12.75">
      <c r="E8" t="s">
        <v>13</v>
      </c>
      <c r="L8"/>
    </row>
    <row r="9" spans="1:14" s="11" customFormat="1" ht="12.75">
      <c r="A9" s="39"/>
      <c r="B9" s="23"/>
      <c r="C9" s="33" t="s">
        <v>3</v>
      </c>
      <c r="D9" s="34" t="s">
        <v>4</v>
      </c>
      <c r="E9" s="35" t="s">
        <v>11</v>
      </c>
      <c r="F9"/>
      <c r="G9"/>
      <c r="H9"/>
      <c r="I9"/>
      <c r="J9"/>
      <c r="K9"/>
      <c r="L9"/>
      <c r="M9"/>
      <c r="N9"/>
    </row>
    <row r="10" spans="1:14" s="1" customFormat="1" ht="12.75">
      <c r="A10" s="40">
        <v>1</v>
      </c>
      <c r="B10" s="36">
        <v>1</v>
      </c>
      <c r="C10" s="25">
        <f>+D2*$D$3/12</f>
        <v>543.75</v>
      </c>
      <c r="D10" s="26">
        <f>+$G$4-C10</f>
        <v>144.1837894872018</v>
      </c>
      <c r="E10" s="27">
        <f>+D2-D10</f>
        <v>124855.8162105128</v>
      </c>
      <c r="F10">
        <f>C10/166.386</f>
        <v>3.268003317586816</v>
      </c>
      <c r="G10">
        <f>D10/166.386</f>
        <v>0.8665620273773142</v>
      </c>
      <c r="H10" s="55">
        <f>C10/(C10+D10)</f>
        <v>0.7904103684241488</v>
      </c>
      <c r="I10" s="55">
        <f>D10/(C10+C10)</f>
        <v>0.13258279493076028</v>
      </c>
      <c r="J10"/>
      <c r="K10"/>
      <c r="L10"/>
      <c r="M10"/>
      <c r="N10"/>
    </row>
    <row r="11" spans="1:14" s="1" customFormat="1" ht="12.75">
      <c r="A11" s="41">
        <v>2</v>
      </c>
      <c r="B11" s="37"/>
      <c r="C11" s="25">
        <f>+E10*$D$3/12</f>
        <v>543.1228005157308</v>
      </c>
      <c r="D11" s="28">
        <f aca="true" t="shared" si="0" ref="D11:D74">IF(C11=0,0,+$G$4-C11)</f>
        <v>144.81098897147103</v>
      </c>
      <c r="E11" s="29">
        <f aca="true" t="shared" si="1" ref="E11:E74">MAX(0,+E10-D11)</f>
        <v>124711.00522154133</v>
      </c>
      <c r="F11">
        <f aca="true" t="shared" si="2" ref="F11:F21">C11/166.386</f>
        <v>3.2642337727677257</v>
      </c>
      <c r="G11">
        <f aca="true" t="shared" si="3" ref="G11:G21">D11/166.386</f>
        <v>0.870331572196405</v>
      </c>
      <c r="H11" s="55">
        <f aca="true" t="shared" si="4" ref="H11:H21">C11/(C11+D11)</f>
        <v>0.7894986535267939</v>
      </c>
      <c r="I11" s="55">
        <f aca="true" t="shared" si="5" ref="I11:I21">D11/(C11+C11)</f>
        <v>0.13331330302646427</v>
      </c>
      <c r="N11"/>
    </row>
    <row r="12" spans="1:9" s="1" customFormat="1" ht="12.75">
      <c r="A12" s="41">
        <v>3</v>
      </c>
      <c r="B12" s="37"/>
      <c r="C12" s="25">
        <f aca="true" t="shared" si="6" ref="C12:C75">+E11*$D$3/12</f>
        <v>542.4928727137049</v>
      </c>
      <c r="D12" s="28">
        <f t="shared" si="0"/>
        <v>145.44091677349695</v>
      </c>
      <c r="E12" s="29">
        <f t="shared" si="1"/>
        <v>124565.56430476783</v>
      </c>
      <c r="F12">
        <f t="shared" si="2"/>
        <v>3.2604478304286713</v>
      </c>
      <c r="G12">
        <f t="shared" si="3"/>
        <v>0.8741175145354595</v>
      </c>
      <c r="H12" s="55">
        <f t="shared" si="4"/>
        <v>0.7885829726696355</v>
      </c>
      <c r="I12" s="55">
        <f t="shared" si="5"/>
        <v>0.13404868901406924</v>
      </c>
    </row>
    <row r="13" spans="1:9" s="1" customFormat="1" ht="12.75">
      <c r="A13" s="41">
        <v>4</v>
      </c>
      <c r="B13" s="37"/>
      <c r="C13" s="25">
        <f t="shared" si="6"/>
        <v>541.8602047257401</v>
      </c>
      <c r="D13" s="28">
        <f t="shared" si="0"/>
        <v>146.0735847614617</v>
      </c>
      <c r="E13" s="29">
        <f t="shared" si="1"/>
        <v>124419.49072000638</v>
      </c>
      <c r="F13">
        <f t="shared" si="2"/>
        <v>3.2566454192404417</v>
      </c>
      <c r="G13">
        <f t="shared" si="3"/>
        <v>0.8779199257236888</v>
      </c>
      <c r="H13" s="55">
        <f t="shared" si="4"/>
        <v>0.7876633086007484</v>
      </c>
      <c r="I13" s="55">
        <f t="shared" si="5"/>
        <v>0.13478899491742166</v>
      </c>
    </row>
    <row r="14" spans="1:9" s="1" customFormat="1" ht="12.75">
      <c r="A14" s="41">
        <v>5</v>
      </c>
      <c r="B14" s="37"/>
      <c r="C14" s="25">
        <f t="shared" si="6"/>
        <v>541.2247846320278</v>
      </c>
      <c r="D14" s="28">
        <f t="shared" si="0"/>
        <v>146.70900485517404</v>
      </c>
      <c r="E14" s="29">
        <f t="shared" si="1"/>
        <v>124272.7817151512</v>
      </c>
      <c r="F14">
        <f t="shared" si="2"/>
        <v>3.2528264675635437</v>
      </c>
      <c r="G14">
        <f t="shared" si="3"/>
        <v>0.8817388774005869</v>
      </c>
      <c r="H14" s="55">
        <f t="shared" si="4"/>
        <v>0.7867396439931617</v>
      </c>
      <c r="I14" s="55">
        <f t="shared" si="5"/>
        <v>0.1355342632312374</v>
      </c>
    </row>
    <row r="15" spans="1:9" s="1" customFormat="1" ht="12.75">
      <c r="A15" s="41">
        <v>6</v>
      </c>
      <c r="B15" s="37"/>
      <c r="C15" s="25">
        <f t="shared" si="6"/>
        <v>540.5866004609078</v>
      </c>
      <c r="D15" s="28">
        <f t="shared" si="0"/>
        <v>147.34718902629402</v>
      </c>
      <c r="E15" s="29">
        <f t="shared" si="1"/>
        <v>124125.43452612491</v>
      </c>
      <c r="F15">
        <f t="shared" si="2"/>
        <v>3.248990903446851</v>
      </c>
      <c r="G15">
        <f t="shared" si="3"/>
        <v>0.8855744415172793</v>
      </c>
      <c r="H15" s="55">
        <f t="shared" si="4"/>
        <v>0.7858119614445319</v>
      </c>
      <c r="I15" s="55">
        <f t="shared" si="5"/>
        <v>0.13628453692772333</v>
      </c>
    </row>
    <row r="16" spans="1:9" s="1" customFormat="1" ht="12.75">
      <c r="A16" s="41">
        <v>7</v>
      </c>
      <c r="B16" s="37"/>
      <c r="C16" s="25">
        <f t="shared" si="6"/>
        <v>539.9456401886433</v>
      </c>
      <c r="D16" s="28">
        <f t="shared" si="0"/>
        <v>147.98814929855848</v>
      </c>
      <c r="E16" s="29">
        <f t="shared" si="1"/>
        <v>123977.44637682635</v>
      </c>
      <c r="F16">
        <f t="shared" si="2"/>
        <v>3.245138654626251</v>
      </c>
      <c r="G16">
        <f t="shared" si="3"/>
        <v>0.8894266903378799</v>
      </c>
      <c r="H16" s="55">
        <f t="shared" si="4"/>
        <v>0.7848802434768155</v>
      </c>
      <c r="I16" s="55">
        <f t="shared" si="5"/>
        <v>0.13703985946331113</v>
      </c>
    </row>
    <row r="17" spans="1:9" s="1" customFormat="1" ht="12.75">
      <c r="A17" s="41">
        <v>8</v>
      </c>
      <c r="B17" s="37"/>
      <c r="C17" s="25">
        <f t="shared" si="6"/>
        <v>539.3018917391947</v>
      </c>
      <c r="D17" s="28">
        <f t="shared" si="0"/>
        <v>148.63189774800708</v>
      </c>
      <c r="E17" s="29">
        <f t="shared" si="1"/>
        <v>123828.81447907834</v>
      </c>
      <c r="F17">
        <f t="shared" si="2"/>
        <v>3.2412696485232817</v>
      </c>
      <c r="G17">
        <f t="shared" si="3"/>
        <v>0.8932956964408488</v>
      </c>
      <c r="H17" s="55">
        <f t="shared" si="4"/>
        <v>0.7839444725359399</v>
      </c>
      <c r="I17" s="55">
        <f t="shared" si="5"/>
        <v>0.1378002747855047</v>
      </c>
    </row>
    <row r="18" spans="1:9" s="1" customFormat="1" ht="12.75">
      <c r="A18" s="41">
        <v>9</v>
      </c>
      <c r="B18" s="37"/>
      <c r="C18" s="25">
        <f t="shared" si="6"/>
        <v>538.6553429839909</v>
      </c>
      <c r="D18" s="28">
        <f t="shared" si="0"/>
        <v>149.27844650321094</v>
      </c>
      <c r="E18" s="29">
        <f t="shared" si="1"/>
        <v>123679.53603257512</v>
      </c>
      <c r="F18">
        <f t="shared" si="2"/>
        <v>3.2373838122437637</v>
      </c>
      <c r="G18">
        <f t="shared" si="3"/>
        <v>0.8971815327203668</v>
      </c>
      <c r="H18" s="55">
        <f t="shared" si="4"/>
        <v>0.7830046309914712</v>
      </c>
      <c r="I18" s="55">
        <f t="shared" si="5"/>
        <v>0.1385658273398465</v>
      </c>
    </row>
    <row r="19" spans="1:9" s="1" customFormat="1" ht="12.75">
      <c r="A19" s="41">
        <v>10</v>
      </c>
      <c r="B19" s="37"/>
      <c r="C19" s="25">
        <f t="shared" si="6"/>
        <v>538.0059817417018</v>
      </c>
      <c r="D19" s="28">
        <f t="shared" si="0"/>
        <v>149.9278077455</v>
      </c>
      <c r="E19" s="29">
        <f t="shared" si="1"/>
        <v>123529.60822482963</v>
      </c>
      <c r="F19">
        <f t="shared" si="2"/>
        <v>3.2334810725764296</v>
      </c>
      <c r="G19">
        <f t="shared" si="3"/>
        <v>0.9010842723877008</v>
      </c>
      <c r="H19" s="55">
        <f t="shared" si="4"/>
        <v>0.782060701136284</v>
      </c>
      <c r="I19" s="55">
        <f t="shared" si="5"/>
        <v>0.13933656207700007</v>
      </c>
    </row>
    <row r="20" spans="1:14" s="1" customFormat="1" ht="12.75">
      <c r="A20" s="41">
        <v>11</v>
      </c>
      <c r="B20" s="37"/>
      <c r="C20" s="25">
        <f t="shared" si="6"/>
        <v>537.3537957780089</v>
      </c>
      <c r="D20" s="28">
        <f t="shared" si="0"/>
        <v>150.57999370919288</v>
      </c>
      <c r="E20" s="29">
        <f t="shared" si="1"/>
        <v>123379.02823112044</v>
      </c>
      <c r="F20">
        <f t="shared" si="2"/>
        <v>3.2295613559915433</v>
      </c>
      <c r="G20">
        <f t="shared" si="3"/>
        <v>0.9050039889725872</v>
      </c>
      <c r="H20" s="55">
        <f t="shared" si="4"/>
        <v>0.7811126651862268</v>
      </c>
      <c r="I20" s="55">
        <f t="shared" si="5"/>
        <v>0.14011252445995592</v>
      </c>
      <c r="J20"/>
      <c r="K20"/>
      <c r="L20"/>
      <c r="M20"/>
      <c r="N20"/>
    </row>
    <row r="21" spans="1:14" s="1" customFormat="1" ht="12.75">
      <c r="A21" s="42">
        <v>12</v>
      </c>
      <c r="B21" s="38"/>
      <c r="C21" s="30">
        <f t="shared" si="6"/>
        <v>536.6987728053739</v>
      </c>
      <c r="D21" s="31">
        <f t="shared" si="0"/>
        <v>151.23501668182791</v>
      </c>
      <c r="E21" s="32">
        <f t="shared" si="1"/>
        <v>123227.79321443861</v>
      </c>
      <c r="F21">
        <f t="shared" si="2"/>
        <v>3.2256245886395125</v>
      </c>
      <c r="G21">
        <f t="shared" si="3"/>
        <v>0.9089407563246181</v>
      </c>
      <c r="H21" s="55">
        <f t="shared" si="4"/>
        <v>0.7801605052797869</v>
      </c>
      <c r="I21" s="55">
        <f t="shared" si="5"/>
        <v>0.1408937604713614</v>
      </c>
      <c r="J21"/>
      <c r="K21"/>
      <c r="L21"/>
      <c r="M21"/>
      <c r="N21"/>
    </row>
    <row r="22" spans="1:14" s="1" customFormat="1" ht="12.75">
      <c r="A22" s="41">
        <v>1</v>
      </c>
      <c r="B22" s="37">
        <v>2</v>
      </c>
      <c r="C22" s="25">
        <f t="shared" si="6"/>
        <v>536.0409004828081</v>
      </c>
      <c r="D22" s="28">
        <f t="shared" si="0"/>
        <v>151.89288900439374</v>
      </c>
      <c r="E22" s="29">
        <f t="shared" si="1"/>
        <v>123075.90032543422</v>
      </c>
      <c r="G22"/>
      <c r="H22"/>
      <c r="I22"/>
      <c r="J22"/>
      <c r="K22"/>
      <c r="L22"/>
      <c r="M22"/>
      <c r="N22"/>
    </row>
    <row r="23" spans="1:14" s="1" customFormat="1" ht="12.75">
      <c r="A23" s="41">
        <v>2</v>
      </c>
      <c r="B23" s="37"/>
      <c r="C23" s="25">
        <f t="shared" si="6"/>
        <v>535.3801664156389</v>
      </c>
      <c r="D23" s="28">
        <f t="shared" si="0"/>
        <v>152.55362307156292</v>
      </c>
      <c r="E23" s="29">
        <f t="shared" si="1"/>
        <v>122923.34670236266</v>
      </c>
      <c r="G23"/>
      <c r="H23"/>
      <c r="I23"/>
      <c r="J23"/>
      <c r="K23"/>
      <c r="L23"/>
      <c r="M23"/>
      <c r="N23"/>
    </row>
    <row r="24" spans="1:14" s="1" customFormat="1" ht="12.75">
      <c r="A24" s="41">
        <v>3</v>
      </c>
      <c r="B24" s="37"/>
      <c r="C24" s="25">
        <f t="shared" si="6"/>
        <v>534.7165581552775</v>
      </c>
      <c r="D24" s="28">
        <f t="shared" si="0"/>
        <v>153.21723133192427</v>
      </c>
      <c r="E24" s="29">
        <f t="shared" si="1"/>
        <v>122770.12947103073</v>
      </c>
      <c r="G24"/>
      <c r="H24"/>
      <c r="I24"/>
      <c r="J24"/>
      <c r="K24"/>
      <c r="L24"/>
      <c r="M24"/>
      <c r="N24"/>
    </row>
    <row r="25" spans="1:14" s="1" customFormat="1" ht="12.75">
      <c r="A25" s="41">
        <v>4</v>
      </c>
      <c r="B25" s="37"/>
      <c r="C25" s="25">
        <f t="shared" si="6"/>
        <v>534.0500631989837</v>
      </c>
      <c r="D25" s="28">
        <f t="shared" si="0"/>
        <v>153.8837262882181</v>
      </c>
      <c r="E25" s="29">
        <f t="shared" si="1"/>
        <v>122616.24574474251</v>
      </c>
      <c r="G25"/>
      <c r="H25"/>
      <c r="I25"/>
      <c r="J25"/>
      <c r="K25"/>
      <c r="L25"/>
      <c r="M25"/>
      <c r="N25"/>
    </row>
    <row r="26" spans="1:14" s="1" customFormat="1" ht="12.75">
      <c r="A26" s="41">
        <v>5</v>
      </c>
      <c r="B26" s="37"/>
      <c r="C26" s="25">
        <f t="shared" si="6"/>
        <v>533.38066898963</v>
      </c>
      <c r="D26" s="28">
        <f t="shared" si="0"/>
        <v>154.55312049757185</v>
      </c>
      <c r="E26" s="29">
        <f t="shared" si="1"/>
        <v>122461.69262424494</v>
      </c>
      <c r="G26"/>
      <c r="H26"/>
      <c r="I26"/>
      <c r="J26"/>
      <c r="K26"/>
      <c r="L26"/>
      <c r="M26"/>
      <c r="N26"/>
    </row>
    <row r="27" spans="1:14" s="1" customFormat="1" ht="12.75">
      <c r="A27" s="41">
        <v>6</v>
      </c>
      <c r="B27" s="37"/>
      <c r="C27" s="25">
        <f t="shared" si="6"/>
        <v>532.7083629154655</v>
      </c>
      <c r="D27" s="28">
        <f t="shared" si="0"/>
        <v>155.2254265717363</v>
      </c>
      <c r="E27" s="29">
        <f t="shared" si="1"/>
        <v>122306.4671976732</v>
      </c>
      <c r="G27"/>
      <c r="H27"/>
      <c r="I27"/>
      <c r="J27"/>
      <c r="K27"/>
      <c r="L27"/>
      <c r="M27"/>
      <c r="N27"/>
    </row>
    <row r="28" spans="1:14" s="1" customFormat="1" ht="12.75">
      <c r="A28" s="41">
        <v>7</v>
      </c>
      <c r="B28" s="37"/>
      <c r="C28" s="25">
        <f t="shared" si="6"/>
        <v>532.0331323098785</v>
      </c>
      <c r="D28" s="28">
        <f t="shared" si="0"/>
        <v>155.9006571773233</v>
      </c>
      <c r="E28" s="29">
        <f t="shared" si="1"/>
        <v>122150.56654049589</v>
      </c>
      <c r="G28"/>
      <c r="H28"/>
      <c r="I28"/>
      <c r="J28"/>
      <c r="K28"/>
      <c r="L28"/>
      <c r="M28"/>
      <c r="N28"/>
    </row>
    <row r="29" spans="1:14" s="1" customFormat="1" ht="12.75">
      <c r="A29" s="41">
        <v>8</v>
      </c>
      <c r="B29" s="37"/>
      <c r="C29" s="25">
        <f t="shared" si="6"/>
        <v>531.3549644511571</v>
      </c>
      <c r="D29" s="28">
        <f t="shared" si="0"/>
        <v>156.5788250360447</v>
      </c>
      <c r="E29" s="29">
        <f t="shared" si="1"/>
        <v>121993.98771545984</v>
      </c>
      <c r="G29"/>
      <c r="H29"/>
      <c r="I29"/>
      <c r="J29"/>
      <c r="K29"/>
      <c r="L29"/>
      <c r="M29"/>
      <c r="N29"/>
    </row>
    <row r="30" spans="1:14" s="1" customFormat="1" ht="12.75">
      <c r="A30" s="41">
        <v>9</v>
      </c>
      <c r="B30" s="37"/>
      <c r="C30" s="25">
        <f t="shared" si="6"/>
        <v>530.6738465622503</v>
      </c>
      <c r="D30" s="28">
        <f t="shared" si="0"/>
        <v>157.25994292495147</v>
      </c>
      <c r="E30" s="29">
        <f t="shared" si="1"/>
        <v>121836.72777253488</v>
      </c>
      <c r="G30"/>
      <c r="H30"/>
      <c r="I30"/>
      <c r="J30"/>
      <c r="K30"/>
      <c r="L30"/>
      <c r="M30"/>
      <c r="N30"/>
    </row>
    <row r="31" spans="1:14" s="1" customFormat="1" ht="12.75">
      <c r="A31" s="41">
        <v>10</v>
      </c>
      <c r="B31" s="37"/>
      <c r="C31" s="25">
        <f t="shared" si="6"/>
        <v>529.9897658105268</v>
      </c>
      <c r="D31" s="28">
        <f t="shared" si="0"/>
        <v>157.944023676675</v>
      </c>
      <c r="E31" s="29">
        <f t="shared" si="1"/>
        <v>121678.7837488582</v>
      </c>
      <c r="G31"/>
      <c r="H31"/>
      <c r="I31"/>
      <c r="J31"/>
      <c r="K31"/>
      <c r="L31"/>
      <c r="M31"/>
      <c r="N31"/>
    </row>
    <row r="32" spans="1:14" s="1" customFormat="1" ht="12.75">
      <c r="A32" s="41">
        <v>11</v>
      </c>
      <c r="B32" s="37"/>
      <c r="C32" s="25">
        <f t="shared" si="6"/>
        <v>529.3027093075332</v>
      </c>
      <c r="D32" s="28">
        <f t="shared" si="0"/>
        <v>158.63108017966863</v>
      </c>
      <c r="E32" s="29">
        <f t="shared" si="1"/>
        <v>121520.15266867854</v>
      </c>
      <c r="G32"/>
      <c r="H32"/>
      <c r="I32"/>
      <c r="J32"/>
      <c r="K32"/>
      <c r="L32"/>
      <c r="M32"/>
      <c r="N32"/>
    </row>
    <row r="33" spans="1:14" s="1" customFormat="1" ht="12.75">
      <c r="A33" s="42">
        <v>12</v>
      </c>
      <c r="B33" s="38"/>
      <c r="C33" s="30">
        <f t="shared" si="6"/>
        <v>528.6126641087517</v>
      </c>
      <c r="D33" s="31">
        <f t="shared" si="0"/>
        <v>159.32112537845012</v>
      </c>
      <c r="E33" s="32">
        <f t="shared" si="1"/>
        <v>121360.83154330008</v>
      </c>
      <c r="G33"/>
      <c r="H33"/>
      <c r="I33"/>
      <c r="J33"/>
      <c r="K33"/>
      <c r="L33"/>
      <c r="M33"/>
      <c r="N33"/>
    </row>
    <row r="34" spans="1:5" s="1" customFormat="1" ht="12.75">
      <c r="A34" s="41">
        <v>1</v>
      </c>
      <c r="B34" s="37">
        <v>3</v>
      </c>
      <c r="C34" s="25">
        <f t="shared" si="6"/>
        <v>527.9196172133554</v>
      </c>
      <c r="D34" s="28">
        <f t="shared" si="0"/>
        <v>160.01417227384638</v>
      </c>
      <c r="E34" s="29">
        <f t="shared" si="1"/>
        <v>121200.81737102623</v>
      </c>
    </row>
    <row r="35" spans="1:5" s="1" customFormat="1" ht="12.75">
      <c r="A35" s="41">
        <v>2</v>
      </c>
      <c r="B35" s="37"/>
      <c r="C35" s="25">
        <f t="shared" si="6"/>
        <v>527.2235555639642</v>
      </c>
      <c r="D35" s="28">
        <f t="shared" si="0"/>
        <v>160.71023392323764</v>
      </c>
      <c r="E35" s="29">
        <f t="shared" si="1"/>
        <v>121040.107137103</v>
      </c>
    </row>
    <row r="36" spans="1:5" s="1" customFormat="1" ht="12.75">
      <c r="A36" s="41">
        <v>3</v>
      </c>
      <c r="B36" s="37"/>
      <c r="C36" s="25">
        <f t="shared" si="6"/>
        <v>526.5244660463981</v>
      </c>
      <c r="D36" s="28">
        <f t="shared" si="0"/>
        <v>161.40932344080375</v>
      </c>
      <c r="E36" s="29">
        <f t="shared" si="1"/>
        <v>120878.69781366219</v>
      </c>
    </row>
    <row r="37" spans="1:5" s="1" customFormat="1" ht="12.75">
      <c r="A37" s="41">
        <v>4</v>
      </c>
      <c r="B37" s="37"/>
      <c r="C37" s="25">
        <f t="shared" si="6"/>
        <v>525.8223354894305</v>
      </c>
      <c r="D37" s="28">
        <f t="shared" si="0"/>
        <v>162.11145399777126</v>
      </c>
      <c r="E37" s="29">
        <f t="shared" si="1"/>
        <v>120716.58635966442</v>
      </c>
    </row>
    <row r="38" spans="1:5" ht="12.75">
      <c r="A38" s="41">
        <v>5</v>
      </c>
      <c r="B38" s="37"/>
      <c r="C38" s="25">
        <f t="shared" si="6"/>
        <v>525.1171506645402</v>
      </c>
      <c r="D38" s="28">
        <f t="shared" si="0"/>
        <v>162.81663882266162</v>
      </c>
      <c r="E38" s="29">
        <f t="shared" si="1"/>
        <v>120553.76972084175</v>
      </c>
    </row>
    <row r="39" spans="1:5" ht="12.75">
      <c r="A39" s="41">
        <v>6</v>
      </c>
      <c r="B39" s="37"/>
      <c r="C39" s="25">
        <f t="shared" si="6"/>
        <v>524.4088982856616</v>
      </c>
      <c r="D39" s="28">
        <f t="shared" si="0"/>
        <v>163.52489120154019</v>
      </c>
      <c r="E39" s="29">
        <f t="shared" si="1"/>
        <v>120390.24482964021</v>
      </c>
    </row>
    <row r="40" spans="1:6" ht="12.75">
      <c r="A40" s="41">
        <v>7</v>
      </c>
      <c r="B40" s="37"/>
      <c r="C40" s="25">
        <f t="shared" si="6"/>
        <v>523.6975650089349</v>
      </c>
      <c r="D40" s="28">
        <f t="shared" si="0"/>
        <v>164.23622447826688</v>
      </c>
      <c r="E40" s="29">
        <f t="shared" si="1"/>
        <v>120226.00860516194</v>
      </c>
      <c r="F40" s="1"/>
    </row>
    <row r="41" spans="1:5" ht="12.75">
      <c r="A41" s="41">
        <v>8</v>
      </c>
      <c r="B41" s="37"/>
      <c r="C41" s="25">
        <f t="shared" si="6"/>
        <v>522.9831374324546</v>
      </c>
      <c r="D41" s="28">
        <f t="shared" si="0"/>
        <v>164.95065205474725</v>
      </c>
      <c r="E41" s="29">
        <f t="shared" si="1"/>
        <v>120061.0579531072</v>
      </c>
    </row>
    <row r="42" spans="1:5" ht="12.75">
      <c r="A42" s="41">
        <v>9</v>
      </c>
      <c r="B42" s="37"/>
      <c r="C42" s="25">
        <f t="shared" si="6"/>
        <v>522.2656020960163</v>
      </c>
      <c r="D42" s="28">
        <f t="shared" si="0"/>
        <v>165.66818739118548</v>
      </c>
      <c r="E42" s="29">
        <f t="shared" si="1"/>
        <v>119895.38976571601</v>
      </c>
    </row>
    <row r="43" spans="1:5" ht="12.75">
      <c r="A43" s="41">
        <v>10</v>
      </c>
      <c r="B43" s="37"/>
      <c r="C43" s="25">
        <f t="shared" si="6"/>
        <v>521.5449454808646</v>
      </c>
      <c r="D43" s="28">
        <f t="shared" si="0"/>
        <v>166.3888440063372</v>
      </c>
      <c r="E43" s="29">
        <f t="shared" si="1"/>
        <v>119729.00092170968</v>
      </c>
    </row>
    <row r="44" spans="1:5" ht="12.75">
      <c r="A44" s="41">
        <v>11</v>
      </c>
      <c r="B44" s="37"/>
      <c r="C44" s="25">
        <f t="shared" si="6"/>
        <v>520.8211540094371</v>
      </c>
      <c r="D44" s="28">
        <f t="shared" si="0"/>
        <v>167.11263547776468</v>
      </c>
      <c r="E44" s="29">
        <f t="shared" si="1"/>
        <v>119561.88828623192</v>
      </c>
    </row>
    <row r="45" spans="1:5" ht="12.75">
      <c r="A45" s="42">
        <v>12</v>
      </c>
      <c r="B45" s="38"/>
      <c r="C45" s="30">
        <f t="shared" si="6"/>
        <v>520.0942140451089</v>
      </c>
      <c r="D45" s="31">
        <f t="shared" si="0"/>
        <v>167.83957544209295</v>
      </c>
      <c r="E45" s="32">
        <f t="shared" si="1"/>
        <v>119394.04871078982</v>
      </c>
    </row>
    <row r="46" spans="1:5" ht="12.75">
      <c r="A46" s="41">
        <v>1</v>
      </c>
      <c r="B46" s="37">
        <v>4</v>
      </c>
      <c r="C46" s="25">
        <f t="shared" si="6"/>
        <v>519.3641118919357</v>
      </c>
      <c r="D46" s="28">
        <f t="shared" si="0"/>
        <v>168.56967759526606</v>
      </c>
      <c r="E46" s="29">
        <f t="shared" si="1"/>
        <v>119225.47903319456</v>
      </c>
    </row>
    <row r="47" spans="1:5" ht="12.75">
      <c r="A47" s="41">
        <v>2</v>
      </c>
      <c r="B47" s="37"/>
      <c r="C47" s="25">
        <f t="shared" si="6"/>
        <v>518.6308337943964</v>
      </c>
      <c r="D47" s="28">
        <f t="shared" si="0"/>
        <v>169.30295569280543</v>
      </c>
      <c r="E47" s="29">
        <f t="shared" si="1"/>
        <v>119056.17607750175</v>
      </c>
    </row>
    <row r="48" spans="1:5" ht="12.75">
      <c r="A48" s="41">
        <v>3</v>
      </c>
      <c r="B48" s="37"/>
      <c r="C48" s="25">
        <f t="shared" si="6"/>
        <v>517.8943659371326</v>
      </c>
      <c r="D48" s="28">
        <f t="shared" si="0"/>
        <v>170.03942355006916</v>
      </c>
      <c r="E48" s="29">
        <f t="shared" si="1"/>
        <v>118886.13665395167</v>
      </c>
    </row>
    <row r="49" spans="1:5" ht="12.75">
      <c r="A49" s="41">
        <v>4</v>
      </c>
      <c r="B49" s="37"/>
      <c r="C49" s="25">
        <f t="shared" si="6"/>
        <v>517.1546944446899</v>
      </c>
      <c r="D49" s="28">
        <f t="shared" si="0"/>
        <v>170.77909504251193</v>
      </c>
      <c r="E49" s="29">
        <f t="shared" si="1"/>
        <v>118715.35755890916</v>
      </c>
    </row>
    <row r="50" spans="1:5" ht="12.75">
      <c r="A50" s="41">
        <v>5</v>
      </c>
      <c r="B50" s="37"/>
      <c r="C50" s="25">
        <f t="shared" si="6"/>
        <v>516.4118053812549</v>
      </c>
      <c r="D50" s="28">
        <f t="shared" si="0"/>
        <v>171.5219841059469</v>
      </c>
      <c r="E50" s="29">
        <f t="shared" si="1"/>
        <v>118543.83557480322</v>
      </c>
    </row>
    <row r="51" spans="1:5" ht="12.75">
      <c r="A51" s="41">
        <v>6</v>
      </c>
      <c r="B51" s="37"/>
      <c r="C51" s="25">
        <f t="shared" si="6"/>
        <v>515.665684750394</v>
      </c>
      <c r="D51" s="28">
        <f t="shared" si="0"/>
        <v>172.2681047368078</v>
      </c>
      <c r="E51" s="29">
        <f t="shared" si="1"/>
        <v>118371.56747006641</v>
      </c>
    </row>
    <row r="52" spans="1:5" ht="12.75">
      <c r="A52" s="41">
        <v>7</v>
      </c>
      <c r="B52" s="37"/>
      <c r="C52" s="25">
        <f t="shared" si="6"/>
        <v>514.9163184947889</v>
      </c>
      <c r="D52" s="28">
        <f t="shared" si="0"/>
        <v>173.01747099241288</v>
      </c>
      <c r="E52" s="29">
        <f t="shared" si="1"/>
        <v>118198.54999907399</v>
      </c>
    </row>
    <row r="53" spans="1:5" ht="12.75">
      <c r="A53" s="41">
        <v>8</v>
      </c>
      <c r="B53" s="37"/>
      <c r="C53" s="25">
        <f t="shared" si="6"/>
        <v>514.1636924959719</v>
      </c>
      <c r="D53" s="28">
        <f t="shared" si="0"/>
        <v>173.77009699122993</v>
      </c>
      <c r="E53" s="29">
        <f t="shared" si="1"/>
        <v>118024.77990208277</v>
      </c>
    </row>
    <row r="54" spans="1:5" ht="12.75">
      <c r="A54" s="41">
        <v>9</v>
      </c>
      <c r="B54" s="37"/>
      <c r="C54" s="25">
        <f t="shared" si="6"/>
        <v>513.4077925740601</v>
      </c>
      <c r="D54" s="28">
        <f t="shared" si="0"/>
        <v>174.52599691314174</v>
      </c>
      <c r="E54" s="29">
        <f t="shared" si="1"/>
        <v>117850.25390516962</v>
      </c>
    </row>
    <row r="55" spans="1:5" ht="12.75">
      <c r="A55" s="41">
        <v>10</v>
      </c>
      <c r="B55" s="37"/>
      <c r="C55" s="25">
        <f t="shared" si="6"/>
        <v>512.6486044874879</v>
      </c>
      <c r="D55" s="28">
        <f t="shared" si="0"/>
        <v>175.28518499971392</v>
      </c>
      <c r="E55" s="29">
        <f t="shared" si="1"/>
        <v>117674.96872016991</v>
      </c>
    </row>
    <row r="56" spans="1:5" ht="12.75">
      <c r="A56" s="41">
        <v>11</v>
      </c>
      <c r="B56" s="37"/>
      <c r="C56" s="25">
        <f t="shared" si="6"/>
        <v>511.88611393273914</v>
      </c>
      <c r="D56" s="28">
        <f t="shared" si="0"/>
        <v>176.04767555446267</v>
      </c>
      <c r="E56" s="29">
        <f t="shared" si="1"/>
        <v>117498.92104461545</v>
      </c>
    </row>
    <row r="57" spans="1:5" ht="12.75">
      <c r="A57" s="42">
        <v>12</v>
      </c>
      <c r="B57" s="38"/>
      <c r="C57" s="30">
        <f t="shared" si="6"/>
        <v>511.1203065440772</v>
      </c>
      <c r="D57" s="31">
        <f t="shared" si="0"/>
        <v>176.8134829431246</v>
      </c>
      <c r="E57" s="32">
        <f t="shared" si="1"/>
        <v>117322.10756167232</v>
      </c>
    </row>
    <row r="58" spans="1:5" ht="12.75">
      <c r="A58" s="41">
        <v>1</v>
      </c>
      <c r="B58" s="37">
        <v>5</v>
      </c>
      <c r="C58" s="25">
        <f t="shared" si="6"/>
        <v>510.35116789327463</v>
      </c>
      <c r="D58" s="28">
        <f t="shared" si="0"/>
        <v>177.58262159392717</v>
      </c>
      <c r="E58" s="29">
        <f t="shared" si="1"/>
        <v>117144.5249400784</v>
      </c>
    </row>
    <row r="59" spans="1:5" ht="12.75">
      <c r="A59" s="41">
        <v>2</v>
      </c>
      <c r="B59" s="37"/>
      <c r="C59" s="25">
        <f t="shared" si="6"/>
        <v>509.5786834893411</v>
      </c>
      <c r="D59" s="28">
        <f t="shared" si="0"/>
        <v>178.35510599786073</v>
      </c>
      <c r="E59" s="29">
        <f t="shared" si="1"/>
        <v>116966.16983408053</v>
      </c>
    </row>
    <row r="60" spans="1:5" ht="12.75">
      <c r="A60" s="41">
        <v>3</v>
      </c>
      <c r="B60" s="37"/>
      <c r="C60" s="25">
        <f t="shared" si="6"/>
        <v>508.80283877825036</v>
      </c>
      <c r="D60" s="28">
        <f t="shared" si="0"/>
        <v>179.13095070895145</v>
      </c>
      <c r="E60" s="29">
        <f t="shared" si="1"/>
        <v>116787.03888337158</v>
      </c>
    </row>
    <row r="61" spans="1:5" ht="12.75">
      <c r="A61" s="41">
        <v>4</v>
      </c>
      <c r="B61" s="37"/>
      <c r="C61" s="25">
        <f t="shared" si="6"/>
        <v>508.0236191426664</v>
      </c>
      <c r="D61" s="28">
        <f t="shared" si="0"/>
        <v>179.9101703445354</v>
      </c>
      <c r="E61" s="29">
        <f t="shared" si="1"/>
        <v>116607.12871302705</v>
      </c>
    </row>
    <row r="62" spans="1:5" ht="12.75">
      <c r="A62" s="41">
        <v>5</v>
      </c>
      <c r="B62" s="37"/>
      <c r="C62" s="25">
        <f t="shared" si="6"/>
        <v>507.24100990166767</v>
      </c>
      <c r="D62" s="28">
        <f t="shared" si="0"/>
        <v>180.69277958553414</v>
      </c>
      <c r="E62" s="29">
        <f t="shared" si="1"/>
        <v>116426.43593344152</v>
      </c>
    </row>
    <row r="63" spans="1:5" ht="12.75">
      <c r="A63" s="41">
        <v>6</v>
      </c>
      <c r="B63" s="37"/>
      <c r="C63" s="25">
        <f t="shared" si="6"/>
        <v>506.4549963104707</v>
      </c>
      <c r="D63" s="28">
        <f t="shared" si="0"/>
        <v>181.47879317673113</v>
      </c>
      <c r="E63" s="29">
        <f t="shared" si="1"/>
        <v>116244.95714026479</v>
      </c>
    </row>
    <row r="64" spans="1:5" ht="12.75">
      <c r="A64" s="41">
        <v>7</v>
      </c>
      <c r="B64" s="37"/>
      <c r="C64" s="25">
        <f t="shared" si="6"/>
        <v>505.66556356015184</v>
      </c>
      <c r="D64" s="28">
        <f t="shared" si="0"/>
        <v>182.26822592704997</v>
      </c>
      <c r="E64" s="29">
        <f t="shared" si="1"/>
        <v>116062.68891433773</v>
      </c>
    </row>
    <row r="65" spans="1:5" ht="12.75">
      <c r="A65" s="41">
        <v>8</v>
      </c>
      <c r="B65" s="37"/>
      <c r="C65" s="25">
        <f t="shared" si="6"/>
        <v>504.8726967773692</v>
      </c>
      <c r="D65" s="28">
        <f t="shared" si="0"/>
        <v>183.06109270983262</v>
      </c>
      <c r="E65" s="29">
        <f t="shared" si="1"/>
        <v>115879.6278216279</v>
      </c>
    </row>
    <row r="66" spans="1:5" ht="12.75">
      <c r="A66" s="41">
        <v>9</v>
      </c>
      <c r="B66" s="37"/>
      <c r="C66" s="25">
        <f t="shared" si="6"/>
        <v>504.0763810240814</v>
      </c>
      <c r="D66" s="28">
        <f t="shared" si="0"/>
        <v>183.8574084631204</v>
      </c>
      <c r="E66" s="29">
        <f t="shared" si="1"/>
        <v>115695.77041316478</v>
      </c>
    </row>
    <row r="67" spans="1:5" ht="12.75">
      <c r="A67" s="41">
        <v>10</v>
      </c>
      <c r="B67" s="37"/>
      <c r="C67" s="25">
        <f t="shared" si="6"/>
        <v>503.2766012972668</v>
      </c>
      <c r="D67" s="28">
        <f t="shared" si="0"/>
        <v>184.65718818993503</v>
      </c>
      <c r="E67" s="29">
        <f t="shared" si="1"/>
        <v>115511.11322497485</v>
      </c>
    </row>
    <row r="68" spans="1:5" ht="12.75">
      <c r="A68" s="41">
        <v>11</v>
      </c>
      <c r="B68" s="37"/>
      <c r="C68" s="25">
        <f t="shared" si="6"/>
        <v>502.4733425286406</v>
      </c>
      <c r="D68" s="28">
        <f t="shared" si="0"/>
        <v>185.4604469585612</v>
      </c>
      <c r="E68" s="29">
        <f t="shared" si="1"/>
        <v>115325.65277801629</v>
      </c>
    </row>
    <row r="69" spans="1:5" ht="12.75">
      <c r="A69" s="42">
        <v>12</v>
      </c>
      <c r="B69" s="38"/>
      <c r="C69" s="30">
        <f t="shared" si="6"/>
        <v>501.6665895843709</v>
      </c>
      <c r="D69" s="31">
        <f t="shared" si="0"/>
        <v>186.2671999028309</v>
      </c>
      <c r="E69" s="32">
        <f t="shared" si="1"/>
        <v>115139.38557811346</v>
      </c>
    </row>
    <row r="70" spans="1:5" ht="12.75">
      <c r="A70" s="41">
        <v>1</v>
      </c>
      <c r="B70" s="37">
        <v>6</v>
      </c>
      <c r="C70" s="25">
        <f t="shared" si="6"/>
        <v>500.8563272647936</v>
      </c>
      <c r="D70" s="28">
        <f t="shared" si="0"/>
        <v>187.0774622224082</v>
      </c>
      <c r="E70" s="29">
        <f t="shared" si="1"/>
        <v>114952.30811589105</v>
      </c>
    </row>
    <row r="71" spans="1:5" ht="12.75">
      <c r="A71" s="41">
        <v>2</v>
      </c>
      <c r="B71" s="37"/>
      <c r="C71" s="25">
        <f t="shared" si="6"/>
        <v>500.0425403041261</v>
      </c>
      <c r="D71" s="28">
        <f t="shared" si="0"/>
        <v>187.89124918307573</v>
      </c>
      <c r="E71" s="29">
        <f t="shared" si="1"/>
        <v>114764.41686670798</v>
      </c>
    </row>
    <row r="72" spans="1:5" ht="12.75">
      <c r="A72" s="41">
        <v>3</v>
      </c>
      <c r="B72" s="37"/>
      <c r="C72" s="25">
        <f t="shared" si="6"/>
        <v>499.22521337017974</v>
      </c>
      <c r="D72" s="28">
        <f t="shared" si="0"/>
        <v>188.70857611702206</v>
      </c>
      <c r="E72" s="29">
        <f t="shared" si="1"/>
        <v>114575.70829059096</v>
      </c>
    </row>
    <row r="73" spans="1:5" ht="12.75">
      <c r="A73" s="41">
        <v>4</v>
      </c>
      <c r="B73" s="37"/>
      <c r="C73" s="25">
        <f t="shared" si="6"/>
        <v>498.40433106407073</v>
      </c>
      <c r="D73" s="28">
        <f t="shared" si="0"/>
        <v>189.52945842313108</v>
      </c>
      <c r="E73" s="29">
        <f t="shared" si="1"/>
        <v>114386.17883216783</v>
      </c>
    </row>
    <row r="74" spans="1:5" ht="12.75">
      <c r="A74" s="41">
        <v>5</v>
      </c>
      <c r="B74" s="37"/>
      <c r="C74" s="25">
        <f t="shared" si="6"/>
        <v>497.5798779199301</v>
      </c>
      <c r="D74" s="28">
        <f t="shared" si="0"/>
        <v>190.35391156727172</v>
      </c>
      <c r="E74" s="29">
        <f t="shared" si="1"/>
        <v>114195.82492060056</v>
      </c>
    </row>
    <row r="75" spans="1:5" ht="12.75">
      <c r="A75" s="41">
        <v>6</v>
      </c>
      <c r="B75" s="37"/>
      <c r="C75" s="25">
        <f t="shared" si="6"/>
        <v>496.75183840461244</v>
      </c>
      <c r="D75" s="28">
        <f aca="true" t="shared" si="7" ref="D75:D138">IF(C75=0,0,+$G$4-C75)</f>
        <v>191.18195108258936</v>
      </c>
      <c r="E75" s="29">
        <f aca="true" t="shared" si="8" ref="E75:E138">MAX(0,+E74-D75)</f>
        <v>114004.64296951797</v>
      </c>
    </row>
    <row r="76" spans="1:5" ht="12.75">
      <c r="A76" s="41">
        <v>7</v>
      </c>
      <c r="B76" s="37"/>
      <c r="C76" s="25">
        <f aca="true" t="shared" si="9" ref="C76:C139">+E75*$D$3/12</f>
        <v>495.9201969174032</v>
      </c>
      <c r="D76" s="28">
        <f t="shared" si="7"/>
        <v>192.01359256979862</v>
      </c>
      <c r="E76" s="29">
        <f t="shared" si="8"/>
        <v>113812.62937694817</v>
      </c>
    </row>
    <row r="77" spans="1:5" ht="12.75">
      <c r="A77" s="41">
        <v>8</v>
      </c>
      <c r="B77" s="37"/>
      <c r="C77" s="25">
        <f t="shared" si="9"/>
        <v>495.08493778972456</v>
      </c>
      <c r="D77" s="28">
        <f t="shared" si="7"/>
        <v>192.84885169747724</v>
      </c>
      <c r="E77" s="29">
        <f t="shared" si="8"/>
        <v>113619.7805252507</v>
      </c>
    </row>
    <row r="78" spans="1:5" ht="12.75">
      <c r="A78" s="41">
        <v>9</v>
      </c>
      <c r="B78" s="37"/>
      <c r="C78" s="25">
        <f t="shared" si="9"/>
        <v>494.2460452848406</v>
      </c>
      <c r="D78" s="28">
        <f t="shared" si="7"/>
        <v>193.68774420236122</v>
      </c>
      <c r="E78" s="29">
        <f t="shared" si="8"/>
        <v>113426.09278104834</v>
      </c>
    </row>
    <row r="79" spans="1:5" ht="12.75">
      <c r="A79" s="41">
        <v>10</v>
      </c>
      <c r="B79" s="37"/>
      <c r="C79" s="25">
        <f t="shared" si="9"/>
        <v>493.4035035975603</v>
      </c>
      <c r="D79" s="28">
        <f t="shared" si="7"/>
        <v>194.5302858896415</v>
      </c>
      <c r="E79" s="29">
        <f t="shared" si="8"/>
        <v>113231.5624951587</v>
      </c>
    </row>
    <row r="80" spans="1:5" ht="12.75">
      <c r="A80" s="41">
        <v>11</v>
      </c>
      <c r="B80" s="37"/>
      <c r="C80" s="25">
        <f t="shared" si="9"/>
        <v>492.5572968539404</v>
      </c>
      <c r="D80" s="28">
        <f t="shared" si="7"/>
        <v>195.37649263326142</v>
      </c>
      <c r="E80" s="29">
        <f t="shared" si="8"/>
        <v>113036.18600252543</v>
      </c>
    </row>
    <row r="81" spans="1:5" ht="12.75">
      <c r="A81" s="42">
        <v>12</v>
      </c>
      <c r="B81" s="38"/>
      <c r="C81" s="30">
        <f t="shared" si="9"/>
        <v>491.7074091109857</v>
      </c>
      <c r="D81" s="31">
        <f t="shared" si="7"/>
        <v>196.22638037621613</v>
      </c>
      <c r="E81" s="32">
        <f t="shared" si="8"/>
        <v>112839.95962214921</v>
      </c>
    </row>
    <row r="82" spans="1:5" ht="12.75">
      <c r="A82" s="41">
        <v>1</v>
      </c>
      <c r="B82" s="37">
        <v>7</v>
      </c>
      <c r="C82" s="25">
        <f t="shared" si="9"/>
        <v>490.8538243563491</v>
      </c>
      <c r="D82" s="28">
        <f t="shared" si="7"/>
        <v>197.0799651308527</v>
      </c>
      <c r="E82" s="29">
        <f t="shared" si="8"/>
        <v>112642.87965701836</v>
      </c>
    </row>
    <row r="83" spans="1:5" ht="12.75">
      <c r="A83" s="41">
        <v>2</v>
      </c>
      <c r="B83" s="37"/>
      <c r="C83" s="25">
        <f t="shared" si="9"/>
        <v>489.99652650802994</v>
      </c>
      <c r="D83" s="28">
        <f t="shared" si="7"/>
        <v>197.93726297917186</v>
      </c>
      <c r="E83" s="29">
        <f t="shared" si="8"/>
        <v>112444.94239403919</v>
      </c>
    </row>
    <row r="84" spans="1:5" ht="12.75">
      <c r="A84" s="41">
        <v>3</v>
      </c>
      <c r="B84" s="37"/>
      <c r="C84" s="25">
        <f t="shared" si="9"/>
        <v>489.13549941407047</v>
      </c>
      <c r="D84" s="28">
        <f t="shared" si="7"/>
        <v>198.79829007313134</v>
      </c>
      <c r="E84" s="29">
        <f t="shared" si="8"/>
        <v>112246.14410396606</v>
      </c>
    </row>
    <row r="85" spans="1:5" ht="12.75">
      <c r="A85" s="41">
        <v>4</v>
      </c>
      <c r="B85" s="37"/>
      <c r="C85" s="25">
        <f t="shared" si="9"/>
        <v>488.2707268522524</v>
      </c>
      <c r="D85" s="28">
        <f t="shared" si="7"/>
        <v>199.66306263494943</v>
      </c>
      <c r="E85" s="29">
        <f t="shared" si="8"/>
        <v>112046.4810413311</v>
      </c>
    </row>
    <row r="86" spans="1:5" ht="12.75">
      <c r="A86" s="41">
        <v>5</v>
      </c>
      <c r="B86" s="37"/>
      <c r="C86" s="25">
        <f t="shared" si="9"/>
        <v>487.4021925297904</v>
      </c>
      <c r="D86" s="28">
        <f t="shared" si="7"/>
        <v>200.5315969574114</v>
      </c>
      <c r="E86" s="29">
        <f t="shared" si="8"/>
        <v>111845.94944437369</v>
      </c>
    </row>
    <row r="87" spans="1:5" ht="12.75">
      <c r="A87" s="41">
        <v>6</v>
      </c>
      <c r="B87" s="37"/>
      <c r="C87" s="25">
        <f t="shared" si="9"/>
        <v>486.5298800830256</v>
      </c>
      <c r="D87" s="28">
        <f t="shared" si="7"/>
        <v>201.4039094041762</v>
      </c>
      <c r="E87" s="29">
        <f t="shared" si="8"/>
        <v>111644.54553496951</v>
      </c>
    </row>
    <row r="88" spans="1:5" ht="12.75">
      <c r="A88" s="41">
        <v>7</v>
      </c>
      <c r="B88" s="37"/>
      <c r="C88" s="25">
        <f t="shared" si="9"/>
        <v>485.6537730771174</v>
      </c>
      <c r="D88" s="28">
        <f t="shared" si="7"/>
        <v>202.2800164100844</v>
      </c>
      <c r="E88" s="29">
        <f t="shared" si="8"/>
        <v>111442.26551855943</v>
      </c>
    </row>
    <row r="89" spans="1:5" ht="12.75">
      <c r="A89" s="41">
        <v>8</v>
      </c>
      <c r="B89" s="37"/>
      <c r="C89" s="25">
        <f t="shared" si="9"/>
        <v>484.7738550057336</v>
      </c>
      <c r="D89" s="28">
        <f t="shared" si="7"/>
        <v>203.1599344814682</v>
      </c>
      <c r="E89" s="29">
        <f t="shared" si="8"/>
        <v>111239.10558407796</v>
      </c>
    </row>
    <row r="90" spans="1:5" ht="12.75">
      <c r="A90" s="41">
        <v>9</v>
      </c>
      <c r="B90" s="37"/>
      <c r="C90" s="25">
        <f t="shared" si="9"/>
        <v>483.8901092907392</v>
      </c>
      <c r="D90" s="28">
        <f t="shared" si="7"/>
        <v>204.04368019646262</v>
      </c>
      <c r="E90" s="29">
        <f t="shared" si="8"/>
        <v>111035.06190388149</v>
      </c>
    </row>
    <row r="91" spans="1:5" ht="12.75">
      <c r="A91" s="41">
        <v>10</v>
      </c>
      <c r="B91" s="37"/>
      <c r="C91" s="25">
        <f t="shared" si="9"/>
        <v>483.00251928188453</v>
      </c>
      <c r="D91" s="28">
        <f t="shared" si="7"/>
        <v>204.93127020531728</v>
      </c>
      <c r="E91" s="29">
        <f t="shared" si="8"/>
        <v>110830.13063367618</v>
      </c>
    </row>
    <row r="92" spans="1:5" ht="12.75">
      <c r="A92" s="41">
        <v>11</v>
      </c>
      <c r="B92" s="37"/>
      <c r="C92" s="25">
        <f t="shared" si="9"/>
        <v>482.11106825649136</v>
      </c>
      <c r="D92" s="28">
        <f t="shared" si="7"/>
        <v>205.82272123071044</v>
      </c>
      <c r="E92" s="29">
        <f t="shared" si="8"/>
        <v>110624.30791244547</v>
      </c>
    </row>
    <row r="93" spans="1:5" ht="12.75">
      <c r="A93" s="42">
        <v>12</v>
      </c>
      <c r="B93" s="38"/>
      <c r="C93" s="30">
        <f t="shared" si="9"/>
        <v>481.21573941913783</v>
      </c>
      <c r="D93" s="31">
        <f t="shared" si="7"/>
        <v>206.71805006806397</v>
      </c>
      <c r="E93" s="32">
        <f t="shared" si="8"/>
        <v>110417.5898623774</v>
      </c>
    </row>
    <row r="94" spans="1:5" ht="12.75">
      <c r="A94" s="41">
        <v>1</v>
      </c>
      <c r="B94" s="37">
        <v>8</v>
      </c>
      <c r="C94" s="25">
        <f t="shared" si="9"/>
        <v>480.31651590134175</v>
      </c>
      <c r="D94" s="28">
        <f t="shared" si="7"/>
        <v>207.61727358586006</v>
      </c>
      <c r="E94" s="29">
        <f t="shared" si="8"/>
        <v>110209.97258879154</v>
      </c>
    </row>
    <row r="95" spans="1:5" ht="12.75">
      <c r="A95" s="41">
        <v>2</v>
      </c>
      <c r="B95" s="37"/>
      <c r="C95" s="25">
        <f t="shared" si="9"/>
        <v>479.4133807612432</v>
      </c>
      <c r="D95" s="28">
        <f t="shared" si="7"/>
        <v>208.5204087259586</v>
      </c>
      <c r="E95" s="29">
        <f t="shared" si="8"/>
        <v>110001.45218006558</v>
      </c>
    </row>
    <row r="96" spans="1:5" ht="12.75">
      <c r="A96" s="41">
        <v>3</v>
      </c>
      <c r="B96" s="37"/>
      <c r="C96" s="25">
        <f t="shared" si="9"/>
        <v>478.50631698328533</v>
      </c>
      <c r="D96" s="28">
        <f t="shared" si="7"/>
        <v>209.42747250391648</v>
      </c>
      <c r="E96" s="29">
        <f t="shared" si="8"/>
        <v>109792.02470756166</v>
      </c>
    </row>
    <row r="97" spans="1:5" ht="12.75">
      <c r="A97" s="41">
        <v>4</v>
      </c>
      <c r="B97" s="37"/>
      <c r="C97" s="25">
        <f t="shared" si="9"/>
        <v>477.5953074778933</v>
      </c>
      <c r="D97" s="28">
        <f t="shared" si="7"/>
        <v>210.3384820093085</v>
      </c>
      <c r="E97" s="29">
        <f t="shared" si="8"/>
        <v>109581.68622555236</v>
      </c>
    </row>
    <row r="98" spans="1:5" ht="12.75">
      <c r="A98" s="41">
        <v>5</v>
      </c>
      <c r="B98" s="37"/>
      <c r="C98" s="25">
        <f t="shared" si="9"/>
        <v>476.6803350811528</v>
      </c>
      <c r="D98" s="28">
        <f t="shared" si="7"/>
        <v>211.253454406049</v>
      </c>
      <c r="E98" s="29">
        <f t="shared" si="8"/>
        <v>109370.43277114631</v>
      </c>
    </row>
    <row r="99" spans="1:5" ht="12.75">
      <c r="A99" s="41">
        <v>6</v>
      </c>
      <c r="B99" s="37"/>
      <c r="C99" s="25">
        <f t="shared" si="9"/>
        <v>475.7613825544865</v>
      </c>
      <c r="D99" s="28">
        <f t="shared" si="7"/>
        <v>212.17240693271532</v>
      </c>
      <c r="E99" s="29">
        <f t="shared" si="8"/>
        <v>109158.2603642136</v>
      </c>
    </row>
    <row r="100" spans="1:5" ht="12.75">
      <c r="A100" s="41">
        <v>7</v>
      </c>
      <c r="B100" s="37"/>
      <c r="C100" s="25">
        <f t="shared" si="9"/>
        <v>474.83843258432915</v>
      </c>
      <c r="D100" s="28">
        <f t="shared" si="7"/>
        <v>213.09535690287265</v>
      </c>
      <c r="E100" s="29">
        <f t="shared" si="8"/>
        <v>108945.16500731072</v>
      </c>
    </row>
    <row r="101" spans="1:5" ht="12.75">
      <c r="A101" s="41">
        <v>8</v>
      </c>
      <c r="B101" s="37"/>
      <c r="C101" s="25">
        <f t="shared" si="9"/>
        <v>473.9114677818016</v>
      </c>
      <c r="D101" s="28">
        <f t="shared" si="7"/>
        <v>214.0223217054002</v>
      </c>
      <c r="E101" s="29">
        <f t="shared" si="8"/>
        <v>108731.14268560531</v>
      </c>
    </row>
    <row r="102" spans="1:5" ht="12.75">
      <c r="A102" s="41">
        <v>9</v>
      </c>
      <c r="B102" s="37"/>
      <c r="C102" s="25">
        <f t="shared" si="9"/>
        <v>472.98047068238316</v>
      </c>
      <c r="D102" s="28">
        <f t="shared" si="7"/>
        <v>214.95331880481865</v>
      </c>
      <c r="E102" s="29">
        <f t="shared" si="8"/>
        <v>108516.18936680049</v>
      </c>
    </row>
    <row r="103" spans="1:5" ht="12.75">
      <c r="A103" s="41">
        <v>10</v>
      </c>
      <c r="B103" s="37"/>
      <c r="C103" s="25">
        <f t="shared" si="9"/>
        <v>472.0454237455822</v>
      </c>
      <c r="D103" s="28">
        <f t="shared" si="7"/>
        <v>215.88836574161962</v>
      </c>
      <c r="E103" s="29">
        <f t="shared" si="8"/>
        <v>108300.30100105888</v>
      </c>
    </row>
    <row r="104" spans="1:5" ht="12.75">
      <c r="A104" s="41">
        <v>11</v>
      </c>
      <c r="B104" s="37"/>
      <c r="C104" s="25">
        <f t="shared" si="9"/>
        <v>471.10630935460614</v>
      </c>
      <c r="D104" s="28">
        <f t="shared" si="7"/>
        <v>216.82748013259567</v>
      </c>
      <c r="E104" s="29">
        <f t="shared" si="8"/>
        <v>108083.47352092629</v>
      </c>
    </row>
    <row r="105" spans="1:5" ht="12.75">
      <c r="A105" s="42">
        <v>12</v>
      </c>
      <c r="B105" s="38"/>
      <c r="C105" s="30">
        <f t="shared" si="9"/>
        <v>470.16310981602936</v>
      </c>
      <c r="D105" s="31">
        <f t="shared" si="7"/>
        <v>217.77067967117245</v>
      </c>
      <c r="E105" s="32">
        <f t="shared" si="8"/>
        <v>107865.70284125512</v>
      </c>
    </row>
    <row r="106" spans="1:5" ht="12.75">
      <c r="A106" s="41">
        <v>1</v>
      </c>
      <c r="B106" s="37">
        <v>9</v>
      </c>
      <c r="C106" s="25">
        <f t="shared" si="9"/>
        <v>469.2158073594598</v>
      </c>
      <c r="D106" s="28">
        <f t="shared" si="7"/>
        <v>218.717982127742</v>
      </c>
      <c r="E106" s="29">
        <f t="shared" si="8"/>
        <v>107646.98485912738</v>
      </c>
    </row>
    <row r="107" spans="1:5" ht="12.75">
      <c r="A107" s="41">
        <v>2</v>
      </c>
      <c r="B107" s="37"/>
      <c r="C107" s="25">
        <f t="shared" si="9"/>
        <v>468.2643841372041</v>
      </c>
      <c r="D107" s="28">
        <f t="shared" si="7"/>
        <v>219.6694053499977</v>
      </c>
      <c r="E107" s="29">
        <f t="shared" si="8"/>
        <v>107427.31545377738</v>
      </c>
    </row>
    <row r="108" spans="1:5" ht="12.75">
      <c r="A108" s="41">
        <v>3</v>
      </c>
      <c r="B108" s="37"/>
      <c r="C108" s="25">
        <f t="shared" si="9"/>
        <v>467.30882222393166</v>
      </c>
      <c r="D108" s="28">
        <f t="shared" si="7"/>
        <v>220.62496726327015</v>
      </c>
      <c r="E108" s="29">
        <f t="shared" si="8"/>
        <v>107206.69048651411</v>
      </c>
    </row>
    <row r="109" spans="1:5" ht="12.75">
      <c r="A109" s="41">
        <v>4</v>
      </c>
      <c r="B109" s="37"/>
      <c r="C109" s="25">
        <f t="shared" si="9"/>
        <v>466.3491036163364</v>
      </c>
      <c r="D109" s="28">
        <f t="shared" si="7"/>
        <v>221.58468587086543</v>
      </c>
      <c r="E109" s="29">
        <f t="shared" si="8"/>
        <v>106985.10580064324</v>
      </c>
    </row>
    <row r="110" spans="1:5" ht="12.75">
      <c r="A110" s="41">
        <v>5</v>
      </c>
      <c r="B110" s="37"/>
      <c r="C110" s="25">
        <f t="shared" si="9"/>
        <v>465.3852102327981</v>
      </c>
      <c r="D110" s="28">
        <f t="shared" si="7"/>
        <v>222.5485792544037</v>
      </c>
      <c r="E110" s="29">
        <f t="shared" si="8"/>
        <v>106762.55722138884</v>
      </c>
    </row>
    <row r="111" spans="1:5" ht="12.75">
      <c r="A111" s="41">
        <v>6</v>
      </c>
      <c r="B111" s="37"/>
      <c r="C111" s="25">
        <f t="shared" si="9"/>
        <v>464.41712391304145</v>
      </c>
      <c r="D111" s="28">
        <f t="shared" si="7"/>
        <v>223.51666557416036</v>
      </c>
      <c r="E111" s="29">
        <f t="shared" si="8"/>
        <v>106539.04055581467</v>
      </c>
    </row>
    <row r="112" spans="1:5" ht="12.75">
      <c r="A112" s="41">
        <v>7</v>
      </c>
      <c r="B112" s="37"/>
      <c r="C112" s="25">
        <f t="shared" si="9"/>
        <v>463.4448264177939</v>
      </c>
      <c r="D112" s="28">
        <f t="shared" si="7"/>
        <v>224.48896306940793</v>
      </c>
      <c r="E112" s="29">
        <f t="shared" si="8"/>
        <v>106314.55159274527</v>
      </c>
    </row>
    <row r="113" spans="1:5" ht="12.75">
      <c r="A113" s="41">
        <v>8</v>
      </c>
      <c r="B113" s="37"/>
      <c r="C113" s="25">
        <f t="shared" si="9"/>
        <v>462.4682994284419</v>
      </c>
      <c r="D113" s="28">
        <f t="shared" si="7"/>
        <v>225.46549005875988</v>
      </c>
      <c r="E113" s="29">
        <f t="shared" si="8"/>
        <v>106089.0861026865</v>
      </c>
    </row>
    <row r="114" spans="1:5" ht="12.75">
      <c r="A114" s="41">
        <v>9</v>
      </c>
      <c r="B114" s="37"/>
      <c r="C114" s="25">
        <f t="shared" si="9"/>
        <v>461.4875245466863</v>
      </c>
      <c r="D114" s="28">
        <f t="shared" si="7"/>
        <v>226.4462649405155</v>
      </c>
      <c r="E114" s="29">
        <f t="shared" si="8"/>
        <v>105862.63983774598</v>
      </c>
    </row>
    <row r="115" spans="1:5" ht="12.75">
      <c r="A115" s="41">
        <v>10</v>
      </c>
      <c r="B115" s="37"/>
      <c r="C115" s="25">
        <f t="shared" si="9"/>
        <v>460.5024832941951</v>
      </c>
      <c r="D115" s="28">
        <f t="shared" si="7"/>
        <v>227.43130619300672</v>
      </c>
      <c r="E115" s="29">
        <f t="shared" si="8"/>
        <v>105635.20853155298</v>
      </c>
    </row>
    <row r="116" spans="1:5" ht="12.75">
      <c r="A116" s="41">
        <v>11</v>
      </c>
      <c r="B116" s="37"/>
      <c r="C116" s="25">
        <f t="shared" si="9"/>
        <v>459.51315711225556</v>
      </c>
      <c r="D116" s="28">
        <f t="shared" si="7"/>
        <v>228.42063237494625</v>
      </c>
      <c r="E116" s="29">
        <f t="shared" si="8"/>
        <v>105406.78789917803</v>
      </c>
    </row>
    <row r="117" spans="1:5" ht="12.75">
      <c r="A117" s="42">
        <v>12</v>
      </c>
      <c r="B117" s="38"/>
      <c r="C117" s="30">
        <f t="shared" si="9"/>
        <v>458.5195273614245</v>
      </c>
      <c r="D117" s="31">
        <f t="shared" si="7"/>
        <v>229.41426212577733</v>
      </c>
      <c r="E117" s="32">
        <f t="shared" si="8"/>
        <v>105177.37363705225</v>
      </c>
    </row>
    <row r="118" spans="1:5" ht="12.75">
      <c r="A118" s="41">
        <v>1</v>
      </c>
      <c r="B118" s="37">
        <v>10</v>
      </c>
      <c r="C118" s="25">
        <f t="shared" si="9"/>
        <v>457.52157532117735</v>
      </c>
      <c r="D118" s="28">
        <f t="shared" si="7"/>
        <v>230.41221416602446</v>
      </c>
      <c r="E118" s="29">
        <f t="shared" si="8"/>
        <v>104946.96142288623</v>
      </c>
    </row>
    <row r="119" spans="1:5" ht="12.75">
      <c r="A119" s="41">
        <v>2</v>
      </c>
      <c r="B119" s="37"/>
      <c r="C119" s="25">
        <f t="shared" si="9"/>
        <v>456.5192821895551</v>
      </c>
      <c r="D119" s="28">
        <f t="shared" si="7"/>
        <v>231.4145072976467</v>
      </c>
      <c r="E119" s="29">
        <f t="shared" si="8"/>
        <v>104715.54691558858</v>
      </c>
    </row>
    <row r="120" spans="1:5" ht="12.75">
      <c r="A120" s="41">
        <v>3</v>
      </c>
      <c r="B120" s="37"/>
      <c r="C120" s="25">
        <f t="shared" si="9"/>
        <v>455.5126290828104</v>
      </c>
      <c r="D120" s="28">
        <f t="shared" si="7"/>
        <v>232.4211604043914</v>
      </c>
      <c r="E120" s="29">
        <f t="shared" si="8"/>
        <v>104483.12575518418</v>
      </c>
    </row>
    <row r="121" spans="1:5" ht="12.75">
      <c r="A121" s="41">
        <v>4</v>
      </c>
      <c r="B121" s="37"/>
      <c r="C121" s="25">
        <f t="shared" si="9"/>
        <v>454.50159703505125</v>
      </c>
      <c r="D121" s="28">
        <f t="shared" si="7"/>
        <v>233.43219245215056</v>
      </c>
      <c r="E121" s="29">
        <f t="shared" si="8"/>
        <v>104249.69356273203</v>
      </c>
    </row>
    <row r="122" spans="1:5" ht="12.75">
      <c r="A122" s="41">
        <v>5</v>
      </c>
      <c r="B122" s="37"/>
      <c r="C122" s="25">
        <f t="shared" si="9"/>
        <v>453.48616699788437</v>
      </c>
      <c r="D122" s="28">
        <f t="shared" si="7"/>
        <v>234.44762248931744</v>
      </c>
      <c r="E122" s="29">
        <f t="shared" si="8"/>
        <v>104015.24594024272</v>
      </c>
    </row>
    <row r="123" spans="1:5" ht="12.75">
      <c r="A123" s="41">
        <v>6</v>
      </c>
      <c r="B123" s="37"/>
      <c r="C123" s="25">
        <f t="shared" si="9"/>
        <v>452.46631984005586</v>
      </c>
      <c r="D123" s="28">
        <f t="shared" si="7"/>
        <v>235.46746964714595</v>
      </c>
      <c r="E123" s="29">
        <f t="shared" si="8"/>
        <v>103779.77847059557</v>
      </c>
    </row>
    <row r="124" spans="1:5" ht="12.75">
      <c r="A124" s="41">
        <v>7</v>
      </c>
      <c r="B124" s="37"/>
      <c r="C124" s="25">
        <f t="shared" si="9"/>
        <v>451.4420363470908</v>
      </c>
      <c r="D124" s="28">
        <f t="shared" si="7"/>
        <v>236.49175314011103</v>
      </c>
      <c r="E124" s="29">
        <f t="shared" si="8"/>
        <v>103543.28671745546</v>
      </c>
    </row>
    <row r="125" spans="1:5" ht="12.75">
      <c r="A125" s="41">
        <v>8</v>
      </c>
      <c r="B125" s="37"/>
      <c r="C125" s="25">
        <f t="shared" si="9"/>
        <v>450.41329722093127</v>
      </c>
      <c r="D125" s="28">
        <f t="shared" si="7"/>
        <v>237.52049226627054</v>
      </c>
      <c r="E125" s="29">
        <f t="shared" si="8"/>
        <v>103305.76622518919</v>
      </c>
    </row>
    <row r="126" spans="1:5" ht="12.75">
      <c r="A126" s="41">
        <v>9</v>
      </c>
      <c r="B126" s="37"/>
      <c r="C126" s="25">
        <f t="shared" si="9"/>
        <v>449.380083079573</v>
      </c>
      <c r="D126" s="28">
        <f t="shared" si="7"/>
        <v>238.5537064076288</v>
      </c>
      <c r="E126" s="29">
        <f t="shared" si="8"/>
        <v>103067.21251878155</v>
      </c>
    </row>
    <row r="127" spans="1:5" ht="12.75">
      <c r="A127" s="41">
        <v>10</v>
      </c>
      <c r="B127" s="37"/>
      <c r="C127" s="25">
        <f t="shared" si="9"/>
        <v>448.3423744566998</v>
      </c>
      <c r="D127" s="28">
        <f t="shared" si="7"/>
        <v>239.591415030502</v>
      </c>
      <c r="E127" s="29">
        <f t="shared" si="8"/>
        <v>102827.62110375105</v>
      </c>
    </row>
    <row r="128" spans="1:5" ht="12.75">
      <c r="A128" s="41">
        <v>11</v>
      </c>
      <c r="B128" s="37"/>
      <c r="C128" s="25">
        <f t="shared" si="9"/>
        <v>447.3001518013171</v>
      </c>
      <c r="D128" s="28">
        <f t="shared" si="7"/>
        <v>240.6336376858847</v>
      </c>
      <c r="E128" s="29">
        <f t="shared" si="8"/>
        <v>102586.98746606517</v>
      </c>
    </row>
    <row r="129" spans="1:5" ht="12.75">
      <c r="A129" s="42">
        <v>12</v>
      </c>
      <c r="B129" s="38"/>
      <c r="C129" s="30">
        <f t="shared" si="9"/>
        <v>446.2533954773835</v>
      </c>
      <c r="D129" s="31">
        <f t="shared" si="7"/>
        <v>241.68039400981831</v>
      </c>
      <c r="E129" s="32">
        <f t="shared" si="8"/>
        <v>102345.30707205535</v>
      </c>
    </row>
    <row r="130" spans="1:5" ht="12.75">
      <c r="A130" s="41">
        <v>1</v>
      </c>
      <c r="B130" s="37">
        <v>11</v>
      </c>
      <c r="C130" s="25">
        <f t="shared" si="9"/>
        <v>445.20208576344083</v>
      </c>
      <c r="D130" s="28">
        <f t="shared" si="7"/>
        <v>242.73170372376097</v>
      </c>
      <c r="E130" s="29">
        <f t="shared" si="8"/>
        <v>102102.57536833159</v>
      </c>
    </row>
    <row r="131" spans="1:5" ht="12.75">
      <c r="A131" s="41">
        <v>2</v>
      </c>
      <c r="B131" s="37"/>
      <c r="C131" s="25">
        <f t="shared" si="9"/>
        <v>444.1462028522424</v>
      </c>
      <c r="D131" s="28">
        <f t="shared" si="7"/>
        <v>243.78758663495938</v>
      </c>
      <c r="E131" s="29">
        <f t="shared" si="8"/>
        <v>101858.78778169662</v>
      </c>
    </row>
    <row r="132" spans="1:5" ht="12.75">
      <c r="A132" s="41">
        <v>3</v>
      </c>
      <c r="B132" s="37"/>
      <c r="C132" s="25">
        <f t="shared" si="9"/>
        <v>443.0857268503803</v>
      </c>
      <c r="D132" s="28">
        <f t="shared" si="7"/>
        <v>244.8480626368215</v>
      </c>
      <c r="E132" s="29">
        <f t="shared" si="8"/>
        <v>101613.9397190598</v>
      </c>
    </row>
    <row r="133" spans="1:5" ht="12.75">
      <c r="A133" s="41">
        <v>4</v>
      </c>
      <c r="B133" s="37"/>
      <c r="C133" s="25">
        <f t="shared" si="9"/>
        <v>442.02063777791017</v>
      </c>
      <c r="D133" s="28">
        <f t="shared" si="7"/>
        <v>245.91315170929164</v>
      </c>
      <c r="E133" s="29">
        <f t="shared" si="8"/>
        <v>101368.0265673505</v>
      </c>
    </row>
    <row r="134" spans="1:5" ht="12.75">
      <c r="A134" s="41">
        <v>5</v>
      </c>
      <c r="B134" s="37"/>
      <c r="C134" s="25">
        <f t="shared" si="9"/>
        <v>440.95091556797473</v>
      </c>
      <c r="D134" s="28">
        <f t="shared" si="7"/>
        <v>246.98287391922707</v>
      </c>
      <c r="E134" s="29">
        <f t="shared" si="8"/>
        <v>101121.04369343127</v>
      </c>
    </row>
    <row r="135" spans="1:5" ht="12.75">
      <c r="A135" s="41">
        <v>6</v>
      </c>
      <c r="B135" s="37"/>
      <c r="C135" s="25">
        <f t="shared" si="9"/>
        <v>439.87654006642606</v>
      </c>
      <c r="D135" s="28">
        <f t="shared" si="7"/>
        <v>248.05724942077575</v>
      </c>
      <c r="E135" s="29">
        <f t="shared" si="8"/>
        <v>100872.9864440105</v>
      </c>
    </row>
    <row r="136" spans="1:5" ht="12.75">
      <c r="A136" s="41">
        <v>7</v>
      </c>
      <c r="B136" s="37"/>
      <c r="C136" s="25">
        <f t="shared" si="9"/>
        <v>438.79749103144576</v>
      </c>
      <c r="D136" s="28">
        <f t="shared" si="7"/>
        <v>249.13629845575605</v>
      </c>
      <c r="E136" s="29">
        <f t="shared" si="8"/>
        <v>100623.85014555475</v>
      </c>
    </row>
    <row r="137" spans="1:5" ht="12.75">
      <c r="A137" s="41">
        <v>8</v>
      </c>
      <c r="B137" s="37"/>
      <c r="C137" s="25">
        <f t="shared" si="9"/>
        <v>437.71374813316316</v>
      </c>
      <c r="D137" s="28">
        <f t="shared" si="7"/>
        <v>250.22004135403864</v>
      </c>
      <c r="E137" s="29">
        <f t="shared" si="8"/>
        <v>100373.63010420071</v>
      </c>
    </row>
    <row r="138" spans="1:5" ht="12.75">
      <c r="A138" s="41">
        <v>9</v>
      </c>
      <c r="B138" s="37"/>
      <c r="C138" s="25">
        <f t="shared" si="9"/>
        <v>436.6252909532731</v>
      </c>
      <c r="D138" s="28">
        <f t="shared" si="7"/>
        <v>251.30849853392868</v>
      </c>
      <c r="E138" s="29">
        <f t="shared" si="8"/>
        <v>100122.32160566679</v>
      </c>
    </row>
    <row r="139" spans="1:5" ht="12.75">
      <c r="A139" s="41">
        <v>10</v>
      </c>
      <c r="B139" s="37"/>
      <c r="C139" s="25">
        <f t="shared" si="9"/>
        <v>435.53209898465053</v>
      </c>
      <c r="D139" s="28">
        <f aca="true" t="shared" si="10" ref="D139:D202">IF(C139=0,0,+$G$4-C139)</f>
        <v>252.40169050255128</v>
      </c>
      <c r="E139" s="29">
        <f aca="true" t="shared" si="11" ref="E139:E202">MAX(0,+E138-D139)</f>
        <v>99869.91991516424</v>
      </c>
    </row>
    <row r="140" spans="1:5" ht="12.75">
      <c r="A140" s="41">
        <v>11</v>
      </c>
      <c r="B140" s="37"/>
      <c r="C140" s="25">
        <f aca="true" t="shared" si="12" ref="C140:C203">+E139*$D$3/12</f>
        <v>434.43415163096444</v>
      </c>
      <c r="D140" s="28">
        <f t="shared" si="10"/>
        <v>253.49963785623737</v>
      </c>
      <c r="E140" s="29">
        <f t="shared" si="11"/>
        <v>99616.420277308</v>
      </c>
    </row>
    <row r="141" spans="1:5" ht="12.75">
      <c r="A141" s="42">
        <v>12</v>
      </c>
      <c r="B141" s="38"/>
      <c r="C141" s="30">
        <f t="shared" si="12"/>
        <v>433.3314282062898</v>
      </c>
      <c r="D141" s="31">
        <f t="shared" si="10"/>
        <v>254.60236128091202</v>
      </c>
      <c r="E141" s="32">
        <f t="shared" si="11"/>
        <v>99361.8179160271</v>
      </c>
    </row>
    <row r="142" spans="1:5" ht="12.75">
      <c r="A142" s="41">
        <v>1</v>
      </c>
      <c r="B142" s="37">
        <v>12</v>
      </c>
      <c r="C142" s="25">
        <f t="shared" si="12"/>
        <v>432.22390793471794</v>
      </c>
      <c r="D142" s="28">
        <f t="shared" si="10"/>
        <v>255.70988155248386</v>
      </c>
      <c r="E142" s="29">
        <f t="shared" si="11"/>
        <v>99106.10803447462</v>
      </c>
    </row>
    <row r="143" spans="1:5" ht="12.75">
      <c r="A143" s="41">
        <v>2</v>
      </c>
      <c r="B143" s="37"/>
      <c r="C143" s="25">
        <f t="shared" si="12"/>
        <v>431.11156994996463</v>
      </c>
      <c r="D143" s="28">
        <f t="shared" si="10"/>
        <v>256.8222195372372</v>
      </c>
      <c r="E143" s="29">
        <f t="shared" si="11"/>
        <v>98849.28581493738</v>
      </c>
    </row>
    <row r="144" spans="1:5" ht="12.75">
      <c r="A144" s="41">
        <v>3</v>
      </c>
      <c r="B144" s="37"/>
      <c r="C144" s="25">
        <f t="shared" si="12"/>
        <v>429.99439329497767</v>
      </c>
      <c r="D144" s="28">
        <f t="shared" si="10"/>
        <v>257.93939619222414</v>
      </c>
      <c r="E144" s="29">
        <f t="shared" si="11"/>
        <v>98591.34641874516</v>
      </c>
    </row>
    <row r="145" spans="1:5" ht="12.75">
      <c r="A145" s="41">
        <v>4</v>
      </c>
      <c r="B145" s="37"/>
      <c r="C145" s="25">
        <f t="shared" si="12"/>
        <v>428.8723569215415</v>
      </c>
      <c r="D145" s="28">
        <f t="shared" si="10"/>
        <v>259.0614325656603</v>
      </c>
      <c r="E145" s="29">
        <f t="shared" si="11"/>
        <v>98332.2849861795</v>
      </c>
    </row>
    <row r="146" spans="1:5" ht="12.75">
      <c r="A146" s="41">
        <v>5</v>
      </c>
      <c r="B146" s="37"/>
      <c r="C146" s="25">
        <f t="shared" si="12"/>
        <v>427.74543968988087</v>
      </c>
      <c r="D146" s="28">
        <f t="shared" si="10"/>
        <v>260.18834979732094</v>
      </c>
      <c r="E146" s="29">
        <f t="shared" si="11"/>
        <v>98072.09663638218</v>
      </c>
    </row>
    <row r="147" spans="1:5" ht="12.75">
      <c r="A147" s="41">
        <v>6</v>
      </c>
      <c r="B147" s="37"/>
      <c r="C147" s="25">
        <f t="shared" si="12"/>
        <v>426.6136203682625</v>
      </c>
      <c r="D147" s="28">
        <f t="shared" si="10"/>
        <v>261.3201691189393</v>
      </c>
      <c r="E147" s="29">
        <f t="shared" si="11"/>
        <v>97810.77646726323</v>
      </c>
    </row>
    <row r="148" spans="1:5" ht="12.75">
      <c r="A148" s="41">
        <v>7</v>
      </c>
      <c r="B148" s="37"/>
      <c r="C148" s="25">
        <f t="shared" si="12"/>
        <v>425.47687763259506</v>
      </c>
      <c r="D148" s="28">
        <f t="shared" si="10"/>
        <v>262.45691185460674</v>
      </c>
      <c r="E148" s="29">
        <f t="shared" si="11"/>
        <v>97548.31955540863</v>
      </c>
    </row>
    <row r="149" spans="1:5" ht="12.75">
      <c r="A149" s="41">
        <v>8</v>
      </c>
      <c r="B149" s="37"/>
      <c r="C149" s="25">
        <f t="shared" si="12"/>
        <v>424.33519006602756</v>
      </c>
      <c r="D149" s="28">
        <f t="shared" si="10"/>
        <v>263.59859942117424</v>
      </c>
      <c r="E149" s="29">
        <f t="shared" si="11"/>
        <v>97284.72095598745</v>
      </c>
    </row>
    <row r="150" spans="1:5" ht="12.75">
      <c r="A150" s="41">
        <v>9</v>
      </c>
      <c r="B150" s="37"/>
      <c r="C150" s="25">
        <f t="shared" si="12"/>
        <v>423.18853615854545</v>
      </c>
      <c r="D150" s="28">
        <f t="shared" si="10"/>
        <v>264.74525332865636</v>
      </c>
      <c r="E150" s="29">
        <f t="shared" si="11"/>
        <v>97019.97570265879</v>
      </c>
    </row>
    <row r="151" spans="1:5" ht="12.75">
      <c r="A151" s="41">
        <v>10</v>
      </c>
      <c r="B151" s="37"/>
      <c r="C151" s="25">
        <f t="shared" si="12"/>
        <v>422.0368943065657</v>
      </c>
      <c r="D151" s="28">
        <f t="shared" si="10"/>
        <v>265.8968951806361</v>
      </c>
      <c r="E151" s="29">
        <f t="shared" si="11"/>
        <v>96754.07880747816</v>
      </c>
    </row>
    <row r="152" spans="1:5" ht="12.75">
      <c r="A152" s="41">
        <v>11</v>
      </c>
      <c r="B152" s="37"/>
      <c r="C152" s="25">
        <f t="shared" si="12"/>
        <v>420.88024281253</v>
      </c>
      <c r="D152" s="28">
        <f t="shared" si="10"/>
        <v>267.0535466746718</v>
      </c>
      <c r="E152" s="29">
        <f t="shared" si="11"/>
        <v>96487.0252608035</v>
      </c>
    </row>
    <row r="153" spans="1:5" ht="12.75">
      <c r="A153" s="42">
        <v>12</v>
      </c>
      <c r="B153" s="38"/>
      <c r="C153" s="30">
        <f t="shared" si="12"/>
        <v>419.7185598844953</v>
      </c>
      <c r="D153" s="31">
        <f t="shared" si="10"/>
        <v>268.21522960270653</v>
      </c>
      <c r="E153" s="32">
        <f t="shared" si="11"/>
        <v>96218.81003120079</v>
      </c>
    </row>
    <row r="154" spans="1:5" ht="12.75">
      <c r="A154" s="41">
        <v>1</v>
      </c>
      <c r="B154" s="37">
        <v>13</v>
      </c>
      <c r="C154" s="25">
        <f t="shared" si="12"/>
        <v>418.55182363572345</v>
      </c>
      <c r="D154" s="28">
        <f t="shared" si="10"/>
        <v>269.38196585147836</v>
      </c>
      <c r="E154" s="29">
        <f t="shared" si="11"/>
        <v>95949.4280653493</v>
      </c>
    </row>
    <row r="155" spans="1:5" ht="12.75">
      <c r="A155" s="41">
        <v>2</v>
      </c>
      <c r="B155" s="37"/>
      <c r="C155" s="25">
        <f t="shared" si="12"/>
        <v>417.38001208426954</v>
      </c>
      <c r="D155" s="28">
        <f t="shared" si="10"/>
        <v>270.55377740293227</v>
      </c>
      <c r="E155" s="29">
        <f t="shared" si="11"/>
        <v>95678.87428794637</v>
      </c>
    </row>
    <row r="156" spans="1:5" ht="12.75">
      <c r="A156" s="41">
        <v>3</v>
      </c>
      <c r="B156" s="37"/>
      <c r="C156" s="25">
        <f t="shared" si="12"/>
        <v>416.2031031525667</v>
      </c>
      <c r="D156" s="28">
        <f t="shared" si="10"/>
        <v>271.7306863346351</v>
      </c>
      <c r="E156" s="29">
        <f t="shared" si="11"/>
        <v>95407.14360161174</v>
      </c>
    </row>
    <row r="157" spans="1:5" ht="12.75">
      <c r="A157" s="41">
        <v>4</v>
      </c>
      <c r="B157" s="37"/>
      <c r="C157" s="25">
        <f t="shared" si="12"/>
        <v>415.0210746670111</v>
      </c>
      <c r="D157" s="28">
        <f t="shared" si="10"/>
        <v>272.91271482019073</v>
      </c>
      <c r="E157" s="29">
        <f t="shared" si="11"/>
        <v>95134.23088679154</v>
      </c>
    </row>
    <row r="158" spans="1:5" ht="12.75">
      <c r="A158" s="41">
        <v>5</v>
      </c>
      <c r="B158" s="37"/>
      <c r="C158" s="25">
        <f t="shared" si="12"/>
        <v>413.8339043575432</v>
      </c>
      <c r="D158" s="28">
        <f t="shared" si="10"/>
        <v>274.0998851296586</v>
      </c>
      <c r="E158" s="29">
        <f t="shared" si="11"/>
        <v>94860.13100166188</v>
      </c>
    </row>
    <row r="159" spans="1:5" ht="12.75">
      <c r="A159" s="41">
        <v>6</v>
      </c>
      <c r="B159" s="37"/>
      <c r="C159" s="25">
        <f t="shared" si="12"/>
        <v>412.6415698572292</v>
      </c>
      <c r="D159" s="28">
        <f t="shared" si="10"/>
        <v>275.29221962997264</v>
      </c>
      <c r="E159" s="29">
        <f t="shared" si="11"/>
        <v>94584.8387820319</v>
      </c>
    </row>
    <row r="160" spans="1:5" ht="12.75">
      <c r="A160" s="41">
        <v>7</v>
      </c>
      <c r="B160" s="37"/>
      <c r="C160" s="25">
        <f t="shared" si="12"/>
        <v>411.44404870183877</v>
      </c>
      <c r="D160" s="28">
        <f t="shared" si="10"/>
        <v>276.48974078536304</v>
      </c>
      <c r="E160" s="29">
        <f t="shared" si="11"/>
        <v>94308.34904124655</v>
      </c>
    </row>
    <row r="161" spans="1:5" ht="12.75">
      <c r="A161" s="41">
        <v>8</v>
      </c>
      <c r="B161" s="37"/>
      <c r="C161" s="25">
        <f t="shared" si="12"/>
        <v>410.2413183294225</v>
      </c>
      <c r="D161" s="28">
        <f t="shared" si="10"/>
        <v>277.6924711577793</v>
      </c>
      <c r="E161" s="29">
        <f t="shared" si="11"/>
        <v>94030.65657008877</v>
      </c>
    </row>
    <row r="162" spans="1:5" ht="12.75">
      <c r="A162" s="41">
        <v>9</v>
      </c>
      <c r="B162" s="37"/>
      <c r="C162" s="25">
        <f t="shared" si="12"/>
        <v>409.03335607988623</v>
      </c>
      <c r="D162" s="28">
        <f t="shared" si="10"/>
        <v>278.9004334073156</v>
      </c>
      <c r="E162" s="29">
        <f t="shared" si="11"/>
        <v>93751.75613668146</v>
      </c>
    </row>
    <row r="163" spans="1:5" ht="12.75">
      <c r="A163" s="41">
        <v>10</v>
      </c>
      <c r="B163" s="37"/>
      <c r="C163" s="25">
        <f t="shared" si="12"/>
        <v>407.82013919456443</v>
      </c>
      <c r="D163" s="28">
        <f t="shared" si="10"/>
        <v>280.1136502926374</v>
      </c>
      <c r="E163" s="29">
        <f t="shared" si="11"/>
        <v>93471.64248638882</v>
      </c>
    </row>
    <row r="164" spans="1:5" ht="12.75">
      <c r="A164" s="41">
        <v>11</v>
      </c>
      <c r="B164" s="37"/>
      <c r="C164" s="25">
        <f t="shared" si="12"/>
        <v>406.6016448157914</v>
      </c>
      <c r="D164" s="28">
        <f t="shared" si="10"/>
        <v>281.3321446714104</v>
      </c>
      <c r="E164" s="29">
        <f t="shared" si="11"/>
        <v>93190.31034171741</v>
      </c>
    </row>
    <row r="165" spans="1:5" ht="12.75">
      <c r="A165" s="42">
        <v>12</v>
      </c>
      <c r="B165" s="38"/>
      <c r="C165" s="30">
        <f t="shared" si="12"/>
        <v>405.3778499864707</v>
      </c>
      <c r="D165" s="31">
        <f t="shared" si="10"/>
        <v>282.5559395007311</v>
      </c>
      <c r="E165" s="32">
        <f t="shared" si="11"/>
        <v>92907.75440221668</v>
      </c>
    </row>
    <row r="166" spans="1:5" ht="12.75">
      <c r="A166" s="41">
        <v>1</v>
      </c>
      <c r="B166" s="37">
        <v>14</v>
      </c>
      <c r="C166" s="25">
        <f t="shared" si="12"/>
        <v>404.14873164964257</v>
      </c>
      <c r="D166" s="28">
        <f t="shared" si="10"/>
        <v>283.78505783755924</v>
      </c>
      <c r="E166" s="29">
        <f t="shared" si="11"/>
        <v>92623.96934437912</v>
      </c>
    </row>
    <row r="167" spans="1:5" ht="12.75">
      <c r="A167" s="41">
        <v>2</v>
      </c>
      <c r="B167" s="37"/>
      <c r="C167" s="25">
        <f t="shared" si="12"/>
        <v>402.91426664804914</v>
      </c>
      <c r="D167" s="28">
        <f t="shared" si="10"/>
        <v>285.01952283915267</v>
      </c>
      <c r="E167" s="29">
        <f t="shared" si="11"/>
        <v>92338.94982153997</v>
      </c>
    </row>
    <row r="168" spans="1:5" ht="12.75">
      <c r="A168" s="41">
        <v>3</v>
      </c>
      <c r="B168" s="37"/>
      <c r="C168" s="25">
        <f t="shared" si="12"/>
        <v>401.6744317236989</v>
      </c>
      <c r="D168" s="28">
        <f t="shared" si="10"/>
        <v>286.2593577635029</v>
      </c>
      <c r="E168" s="29">
        <f t="shared" si="11"/>
        <v>92052.69046377647</v>
      </c>
    </row>
    <row r="169" spans="1:5" ht="12.75">
      <c r="A169" s="41">
        <v>4</v>
      </c>
      <c r="B169" s="37"/>
      <c r="C169" s="25">
        <f t="shared" si="12"/>
        <v>400.42920351742765</v>
      </c>
      <c r="D169" s="28">
        <f t="shared" si="10"/>
        <v>287.50458596977415</v>
      </c>
      <c r="E169" s="29">
        <f t="shared" si="11"/>
        <v>91765.1858778067</v>
      </c>
    </row>
    <row r="170" spans="1:5" ht="12.75">
      <c r="A170" s="41">
        <v>5</v>
      </c>
      <c r="B170" s="37"/>
      <c r="C170" s="25">
        <f t="shared" si="12"/>
        <v>399.1785585684592</v>
      </c>
      <c r="D170" s="28">
        <f t="shared" si="10"/>
        <v>288.7552309187426</v>
      </c>
      <c r="E170" s="29">
        <f t="shared" si="11"/>
        <v>91476.43064688795</v>
      </c>
    </row>
    <row r="171" spans="1:5" ht="12.75">
      <c r="A171" s="41">
        <v>6</v>
      </c>
      <c r="B171" s="37"/>
      <c r="C171" s="25">
        <f t="shared" si="12"/>
        <v>397.9224733139626</v>
      </c>
      <c r="D171" s="28">
        <f t="shared" si="10"/>
        <v>290.0113161732392</v>
      </c>
      <c r="E171" s="29">
        <f t="shared" si="11"/>
        <v>91186.4193307147</v>
      </c>
    </row>
    <row r="172" spans="1:5" ht="12.75">
      <c r="A172" s="41">
        <v>7</v>
      </c>
      <c r="B172" s="37"/>
      <c r="C172" s="25">
        <f t="shared" si="12"/>
        <v>396.66092408860897</v>
      </c>
      <c r="D172" s="28">
        <f t="shared" si="10"/>
        <v>291.27286539859284</v>
      </c>
      <c r="E172" s="29">
        <f t="shared" si="11"/>
        <v>90895.14646531611</v>
      </c>
    </row>
    <row r="173" spans="1:5" ht="12.75">
      <c r="A173" s="41">
        <v>8</v>
      </c>
      <c r="B173" s="37"/>
      <c r="C173" s="25">
        <f t="shared" si="12"/>
        <v>395.3938871241251</v>
      </c>
      <c r="D173" s="28">
        <f t="shared" si="10"/>
        <v>292.5399023630767</v>
      </c>
      <c r="E173" s="29">
        <f t="shared" si="11"/>
        <v>90602.60656295303</v>
      </c>
    </row>
    <row r="174" spans="1:5" ht="12.75">
      <c r="A174" s="41">
        <v>9</v>
      </c>
      <c r="B174" s="37"/>
      <c r="C174" s="25">
        <f t="shared" si="12"/>
        <v>394.1213385488457</v>
      </c>
      <c r="D174" s="28">
        <f t="shared" si="10"/>
        <v>293.8124509383561</v>
      </c>
      <c r="E174" s="29">
        <f t="shared" si="11"/>
        <v>90308.79411201467</v>
      </c>
    </row>
    <row r="175" spans="1:5" ht="12.75">
      <c r="A175" s="41">
        <v>10</v>
      </c>
      <c r="B175" s="37"/>
      <c r="C175" s="25">
        <f t="shared" si="12"/>
        <v>392.84325438726387</v>
      </c>
      <c r="D175" s="28">
        <f t="shared" si="10"/>
        <v>295.09053509993794</v>
      </c>
      <c r="E175" s="29">
        <f t="shared" si="11"/>
        <v>90013.70357691473</v>
      </c>
    </row>
    <row r="176" spans="1:5" ht="12.75">
      <c r="A176" s="41">
        <v>11</v>
      </c>
      <c r="B176" s="37"/>
      <c r="C176" s="25">
        <f t="shared" si="12"/>
        <v>391.55961055957914</v>
      </c>
      <c r="D176" s="28">
        <f t="shared" si="10"/>
        <v>296.37417892762267</v>
      </c>
      <c r="E176" s="29">
        <f t="shared" si="11"/>
        <v>89717.32939798711</v>
      </c>
    </row>
    <row r="177" spans="1:5" ht="12.75">
      <c r="A177" s="42">
        <v>12</v>
      </c>
      <c r="B177" s="38"/>
      <c r="C177" s="30">
        <f t="shared" si="12"/>
        <v>390.27038288124396</v>
      </c>
      <c r="D177" s="31">
        <f t="shared" si="10"/>
        <v>297.66340660595785</v>
      </c>
      <c r="E177" s="32">
        <f t="shared" si="11"/>
        <v>89419.66599138115</v>
      </c>
    </row>
    <row r="178" spans="1:5" ht="12.75">
      <c r="A178" s="41">
        <v>1</v>
      </c>
      <c r="B178" s="37">
        <v>15</v>
      </c>
      <c r="C178" s="25">
        <f t="shared" si="12"/>
        <v>388.975547062508</v>
      </c>
      <c r="D178" s="28">
        <f t="shared" si="10"/>
        <v>298.9582424246938</v>
      </c>
      <c r="E178" s="29">
        <f t="shared" si="11"/>
        <v>89120.70774895645</v>
      </c>
    </row>
    <row r="179" spans="1:5" ht="12.75">
      <c r="A179" s="41">
        <v>2</v>
      </c>
      <c r="B179" s="37"/>
      <c r="C179" s="25">
        <f t="shared" si="12"/>
        <v>387.6750787079606</v>
      </c>
      <c r="D179" s="28">
        <f t="shared" si="10"/>
        <v>300.2587107792412</v>
      </c>
      <c r="E179" s="29">
        <f t="shared" si="11"/>
        <v>88820.44903817722</v>
      </c>
    </row>
    <row r="180" spans="1:5" ht="12.75">
      <c r="A180" s="41">
        <v>3</v>
      </c>
      <c r="B180" s="37"/>
      <c r="C180" s="25">
        <f t="shared" si="12"/>
        <v>386.36895331607093</v>
      </c>
      <c r="D180" s="28">
        <f t="shared" si="10"/>
        <v>301.5648361711309</v>
      </c>
      <c r="E180" s="29">
        <f t="shared" si="11"/>
        <v>88518.88420200608</v>
      </c>
    </row>
    <row r="181" spans="1:5" ht="12.75">
      <c r="A181" s="41">
        <v>4</v>
      </c>
      <c r="B181" s="37"/>
      <c r="C181" s="25">
        <f t="shared" si="12"/>
        <v>385.0571462787265</v>
      </c>
      <c r="D181" s="28">
        <f t="shared" si="10"/>
        <v>302.8766432084753</v>
      </c>
      <c r="E181" s="29">
        <f t="shared" si="11"/>
        <v>88216.0075587976</v>
      </c>
    </row>
    <row r="182" spans="1:5" ht="12.75">
      <c r="A182" s="41">
        <v>5</v>
      </c>
      <c r="B182" s="37"/>
      <c r="C182" s="25">
        <f t="shared" si="12"/>
        <v>383.73963288076965</v>
      </c>
      <c r="D182" s="28">
        <f t="shared" si="10"/>
        <v>304.19415660643216</v>
      </c>
      <c r="E182" s="29">
        <f t="shared" si="11"/>
        <v>87911.81340219117</v>
      </c>
    </row>
    <row r="183" spans="1:5" ht="12.75">
      <c r="A183" s="41">
        <v>6</v>
      </c>
      <c r="B183" s="37"/>
      <c r="C183" s="25">
        <f t="shared" si="12"/>
        <v>382.41638829953166</v>
      </c>
      <c r="D183" s="28">
        <f t="shared" si="10"/>
        <v>305.51740118767015</v>
      </c>
      <c r="E183" s="29">
        <f t="shared" si="11"/>
        <v>87606.2960010035</v>
      </c>
    </row>
    <row r="184" spans="1:5" ht="12.75">
      <c r="A184" s="41">
        <v>7</v>
      </c>
      <c r="B184" s="37"/>
      <c r="C184" s="25">
        <f t="shared" si="12"/>
        <v>381.08738760436523</v>
      </c>
      <c r="D184" s="28">
        <f t="shared" si="10"/>
        <v>306.8464018828366</v>
      </c>
      <c r="E184" s="29">
        <f t="shared" si="11"/>
        <v>87299.44959912066</v>
      </c>
    </row>
    <row r="185" spans="1:5" ht="12.75">
      <c r="A185" s="41">
        <v>8</v>
      </c>
      <c r="B185" s="37"/>
      <c r="C185" s="25">
        <f t="shared" si="12"/>
        <v>379.75260575617494</v>
      </c>
      <c r="D185" s="28">
        <f t="shared" si="10"/>
        <v>308.18118373102686</v>
      </c>
      <c r="E185" s="29">
        <f t="shared" si="11"/>
        <v>86991.26841538964</v>
      </c>
    </row>
    <row r="186" spans="1:5" ht="12.75">
      <c r="A186" s="41">
        <v>9</v>
      </c>
      <c r="B186" s="37"/>
      <c r="C186" s="25">
        <f t="shared" si="12"/>
        <v>378.41201760694497</v>
      </c>
      <c r="D186" s="28">
        <f t="shared" si="10"/>
        <v>309.52177188025684</v>
      </c>
      <c r="E186" s="29">
        <f t="shared" si="11"/>
        <v>86681.74664350938</v>
      </c>
    </row>
    <row r="187" spans="1:5" ht="12.75">
      <c r="A187" s="41">
        <v>10</v>
      </c>
      <c r="B187" s="37"/>
      <c r="C187" s="25">
        <f t="shared" si="12"/>
        <v>377.06559789926587</v>
      </c>
      <c r="D187" s="28">
        <f t="shared" si="10"/>
        <v>310.86819158793594</v>
      </c>
      <c r="E187" s="29">
        <f t="shared" si="11"/>
        <v>86370.87845192144</v>
      </c>
    </row>
    <row r="188" spans="1:5" ht="12.75">
      <c r="A188" s="41">
        <v>11</v>
      </c>
      <c r="B188" s="37"/>
      <c r="C188" s="25">
        <f t="shared" si="12"/>
        <v>375.71332126585827</v>
      </c>
      <c r="D188" s="28">
        <f t="shared" si="10"/>
        <v>312.22046822134354</v>
      </c>
      <c r="E188" s="29">
        <f t="shared" si="11"/>
        <v>86058.65798370009</v>
      </c>
    </row>
    <row r="189" spans="1:5" ht="12.75">
      <c r="A189" s="42">
        <v>12</v>
      </c>
      <c r="B189" s="38"/>
      <c r="C189" s="30">
        <f t="shared" si="12"/>
        <v>374.3551622290954</v>
      </c>
      <c r="D189" s="31">
        <f t="shared" si="10"/>
        <v>313.5786272581064</v>
      </c>
      <c r="E189" s="32">
        <f t="shared" si="11"/>
        <v>85745.07935644199</v>
      </c>
    </row>
    <row r="190" spans="1:5" ht="12.75">
      <c r="A190" s="41">
        <v>1</v>
      </c>
      <c r="B190" s="37">
        <v>16</v>
      </c>
      <c r="C190" s="25">
        <f t="shared" si="12"/>
        <v>372.9910952005227</v>
      </c>
      <c r="D190" s="28">
        <f t="shared" si="10"/>
        <v>314.9426942866791</v>
      </c>
      <c r="E190" s="29">
        <f t="shared" si="11"/>
        <v>85430.1366621553</v>
      </c>
    </row>
    <row r="191" spans="1:5" ht="12.75">
      <c r="A191" s="41">
        <v>2</v>
      </c>
      <c r="B191" s="37"/>
      <c r="C191" s="25">
        <f t="shared" si="12"/>
        <v>371.6210944803756</v>
      </c>
      <c r="D191" s="28">
        <f t="shared" si="10"/>
        <v>316.31269500682623</v>
      </c>
      <c r="E191" s="29">
        <f t="shared" si="11"/>
        <v>85113.82396714848</v>
      </c>
    </row>
    <row r="192" spans="1:5" ht="12.75">
      <c r="A192" s="41">
        <v>3</v>
      </c>
      <c r="B192" s="37"/>
      <c r="C192" s="25">
        <f t="shared" si="12"/>
        <v>370.2451342570959</v>
      </c>
      <c r="D192" s="28">
        <f t="shared" si="10"/>
        <v>317.6886552301059</v>
      </c>
      <c r="E192" s="29">
        <f t="shared" si="11"/>
        <v>84796.13531191838</v>
      </c>
    </row>
    <row r="193" spans="1:5" ht="12.75">
      <c r="A193" s="41">
        <v>4</v>
      </c>
      <c r="B193" s="37"/>
      <c r="C193" s="25">
        <f t="shared" si="12"/>
        <v>368.863188606845</v>
      </c>
      <c r="D193" s="28">
        <f t="shared" si="10"/>
        <v>319.07060088035684</v>
      </c>
      <c r="E193" s="29">
        <f t="shared" si="11"/>
        <v>84477.06471103802</v>
      </c>
    </row>
    <row r="194" spans="1:5" ht="12.75">
      <c r="A194" s="41">
        <v>5</v>
      </c>
      <c r="B194" s="37"/>
      <c r="C194" s="25">
        <f t="shared" si="12"/>
        <v>367.47523149301543</v>
      </c>
      <c r="D194" s="28">
        <f t="shared" si="10"/>
        <v>320.4585579941864</v>
      </c>
      <c r="E194" s="29">
        <f t="shared" si="11"/>
        <v>84156.60615304383</v>
      </c>
    </row>
    <row r="195" spans="1:5" ht="12.75">
      <c r="A195" s="41">
        <v>6</v>
      </c>
      <c r="B195" s="37"/>
      <c r="C195" s="25">
        <f t="shared" si="12"/>
        <v>366.0812367657407</v>
      </c>
      <c r="D195" s="28">
        <f t="shared" si="10"/>
        <v>321.8525527214611</v>
      </c>
      <c r="E195" s="29">
        <f t="shared" si="11"/>
        <v>83834.75360032236</v>
      </c>
    </row>
    <row r="196" spans="1:5" ht="12.75">
      <c r="A196" s="41">
        <v>7</v>
      </c>
      <c r="B196" s="37"/>
      <c r="C196" s="25">
        <f t="shared" si="12"/>
        <v>364.68117816140233</v>
      </c>
      <c r="D196" s="28">
        <f t="shared" si="10"/>
        <v>323.2526113257995</v>
      </c>
      <c r="E196" s="29">
        <f t="shared" si="11"/>
        <v>83511.50098899656</v>
      </c>
    </row>
    <row r="197" spans="1:5" ht="12.75">
      <c r="A197" s="41">
        <v>8</v>
      </c>
      <c r="B197" s="37"/>
      <c r="C197" s="25">
        <f t="shared" si="12"/>
        <v>363.275029302135</v>
      </c>
      <c r="D197" s="28">
        <f t="shared" si="10"/>
        <v>324.6587601850668</v>
      </c>
      <c r="E197" s="29">
        <f t="shared" si="11"/>
        <v>83186.8422288115</v>
      </c>
    </row>
    <row r="198" spans="1:5" ht="12.75">
      <c r="A198" s="41">
        <v>9</v>
      </c>
      <c r="B198" s="37"/>
      <c r="C198" s="25">
        <f t="shared" si="12"/>
        <v>361.86276369533</v>
      </c>
      <c r="D198" s="28">
        <f t="shared" si="10"/>
        <v>326.0710257918718</v>
      </c>
      <c r="E198" s="29">
        <f t="shared" si="11"/>
        <v>82860.77120301963</v>
      </c>
    </row>
    <row r="199" spans="1:5" ht="12.75">
      <c r="A199" s="41">
        <v>10</v>
      </c>
      <c r="B199" s="37"/>
      <c r="C199" s="25">
        <f t="shared" si="12"/>
        <v>360.4443547331354</v>
      </c>
      <c r="D199" s="28">
        <f t="shared" si="10"/>
        <v>327.4894347540664</v>
      </c>
      <c r="E199" s="29">
        <f t="shared" si="11"/>
        <v>82533.28176826556</v>
      </c>
    </row>
    <row r="200" spans="1:5" ht="12.75">
      <c r="A200" s="41">
        <v>11</v>
      </c>
      <c r="B200" s="37"/>
      <c r="C200" s="25">
        <f t="shared" si="12"/>
        <v>359.0197756919552</v>
      </c>
      <c r="D200" s="28">
        <f t="shared" si="10"/>
        <v>328.9140137952466</v>
      </c>
      <c r="E200" s="29">
        <f t="shared" si="11"/>
        <v>82204.36775447031</v>
      </c>
    </row>
    <row r="201" spans="1:5" ht="12.75">
      <c r="A201" s="42">
        <v>12</v>
      </c>
      <c r="B201" s="38"/>
      <c r="C201" s="30">
        <f t="shared" si="12"/>
        <v>357.5889997319459</v>
      </c>
      <c r="D201" s="31">
        <f t="shared" si="10"/>
        <v>330.34478975525593</v>
      </c>
      <c r="E201" s="32">
        <f t="shared" si="11"/>
        <v>81874.02296471506</v>
      </c>
    </row>
    <row r="202" spans="1:5" ht="12.75">
      <c r="A202" s="41">
        <v>1</v>
      </c>
      <c r="B202" s="37">
        <v>17</v>
      </c>
      <c r="C202" s="25">
        <f t="shared" si="12"/>
        <v>356.1519998965105</v>
      </c>
      <c r="D202" s="28">
        <f t="shared" si="10"/>
        <v>331.7817895906913</v>
      </c>
      <c r="E202" s="29">
        <f t="shared" si="11"/>
        <v>81542.24117512436</v>
      </c>
    </row>
    <row r="203" spans="1:5" ht="12.75">
      <c r="A203" s="41">
        <v>2</v>
      </c>
      <c r="B203" s="37"/>
      <c r="C203" s="25">
        <f t="shared" si="12"/>
        <v>354.70874911179095</v>
      </c>
      <c r="D203" s="28">
        <f aca="true" t="shared" si="13" ref="D203:D266">IF(C203=0,0,+$G$4-C203)</f>
        <v>333.22504037541086</v>
      </c>
      <c r="E203" s="29">
        <f aca="true" t="shared" si="14" ref="E203:E266">MAX(0,+E202-D203)</f>
        <v>81209.01613474895</v>
      </c>
    </row>
    <row r="204" spans="1:5" ht="12.75">
      <c r="A204" s="41">
        <v>3</v>
      </c>
      <c r="B204" s="37"/>
      <c r="C204" s="25">
        <f aca="true" t="shared" si="15" ref="C204:C267">+E203*$D$3/12</f>
        <v>353.25922018615796</v>
      </c>
      <c r="D204" s="28">
        <f t="shared" si="13"/>
        <v>334.67456930104385</v>
      </c>
      <c r="E204" s="29">
        <f t="shared" si="14"/>
        <v>80874.3415654479</v>
      </c>
    </row>
    <row r="205" spans="1:5" ht="12.75">
      <c r="A205" s="41">
        <v>4</v>
      </c>
      <c r="B205" s="37"/>
      <c r="C205" s="25">
        <f t="shared" si="15"/>
        <v>351.80338580969845</v>
      </c>
      <c r="D205" s="28">
        <f t="shared" si="13"/>
        <v>336.13040367750335</v>
      </c>
      <c r="E205" s="29">
        <f t="shared" si="14"/>
        <v>80538.2111617704</v>
      </c>
    </row>
    <row r="206" spans="1:5" ht="12.75">
      <c r="A206" s="41">
        <v>5</v>
      </c>
      <c r="B206" s="37"/>
      <c r="C206" s="25">
        <f t="shared" si="15"/>
        <v>350.3412185537013</v>
      </c>
      <c r="D206" s="28">
        <f t="shared" si="13"/>
        <v>337.5925709335005</v>
      </c>
      <c r="E206" s="29">
        <f t="shared" si="14"/>
        <v>80200.61859083691</v>
      </c>
    </row>
    <row r="207" spans="1:5" ht="12.75">
      <c r="A207" s="41">
        <v>6</v>
      </c>
      <c r="B207" s="37"/>
      <c r="C207" s="25">
        <f t="shared" si="15"/>
        <v>348.87269087014056</v>
      </c>
      <c r="D207" s="28">
        <f t="shared" si="13"/>
        <v>339.06109861706125</v>
      </c>
      <c r="E207" s="29">
        <f t="shared" si="14"/>
        <v>79861.55749221984</v>
      </c>
    </row>
    <row r="208" spans="1:5" ht="12.75">
      <c r="A208" s="41">
        <v>7</v>
      </c>
      <c r="B208" s="37"/>
      <c r="C208" s="25">
        <f t="shared" si="15"/>
        <v>347.39777509115635</v>
      </c>
      <c r="D208" s="28">
        <f t="shared" si="13"/>
        <v>340.53601439604546</v>
      </c>
      <c r="E208" s="29">
        <f t="shared" si="14"/>
        <v>79521.0214778238</v>
      </c>
    </row>
    <row r="209" spans="1:5" ht="12.75">
      <c r="A209" s="41">
        <v>8</v>
      </c>
      <c r="B209" s="37"/>
      <c r="C209" s="25">
        <f t="shared" si="15"/>
        <v>345.91644342853357</v>
      </c>
      <c r="D209" s="28">
        <f t="shared" si="13"/>
        <v>342.01734605866824</v>
      </c>
      <c r="E209" s="29">
        <f t="shared" si="14"/>
        <v>79179.00413176513</v>
      </c>
    </row>
    <row r="210" spans="1:5" ht="12.75">
      <c r="A210" s="41">
        <v>9</v>
      </c>
      <c r="B210" s="37"/>
      <c r="C210" s="25">
        <f t="shared" si="15"/>
        <v>344.42866797317834</v>
      </c>
      <c r="D210" s="28">
        <f t="shared" si="13"/>
        <v>343.5051215140235</v>
      </c>
      <c r="E210" s="29">
        <f t="shared" si="14"/>
        <v>78835.49901025111</v>
      </c>
    </row>
    <row r="211" spans="1:5" ht="12.75">
      <c r="A211" s="41">
        <v>10</v>
      </c>
      <c r="B211" s="37"/>
      <c r="C211" s="25">
        <f t="shared" si="15"/>
        <v>342.93442069459235</v>
      </c>
      <c r="D211" s="28">
        <f t="shared" si="13"/>
        <v>344.99936879260946</v>
      </c>
      <c r="E211" s="29">
        <f t="shared" si="14"/>
        <v>78490.4996414585</v>
      </c>
    </row>
    <row r="212" spans="1:5" ht="12.75">
      <c r="A212" s="41">
        <v>11</v>
      </c>
      <c r="B212" s="37"/>
      <c r="C212" s="25">
        <f t="shared" si="15"/>
        <v>341.43367344034453</v>
      </c>
      <c r="D212" s="28">
        <f t="shared" si="13"/>
        <v>346.5001160468573</v>
      </c>
      <c r="E212" s="29">
        <f t="shared" si="14"/>
        <v>78143.99952541165</v>
      </c>
    </row>
    <row r="213" spans="1:5" ht="12.75">
      <c r="A213" s="42">
        <v>12</v>
      </c>
      <c r="B213" s="38"/>
      <c r="C213" s="30">
        <f t="shared" si="15"/>
        <v>339.9263979355407</v>
      </c>
      <c r="D213" s="31">
        <f t="shared" si="13"/>
        <v>348.0073915516611</v>
      </c>
      <c r="E213" s="32">
        <f t="shared" si="14"/>
        <v>77795.99213386</v>
      </c>
    </row>
    <row r="214" spans="1:5" ht="12.75">
      <c r="A214" s="41">
        <v>1</v>
      </c>
      <c r="B214" s="37">
        <v>18</v>
      </c>
      <c r="C214" s="25">
        <f t="shared" si="15"/>
        <v>338.412565782291</v>
      </c>
      <c r="D214" s="28">
        <f t="shared" si="13"/>
        <v>349.5212237049108</v>
      </c>
      <c r="E214" s="29">
        <f t="shared" si="14"/>
        <v>77446.47091015508</v>
      </c>
    </row>
    <row r="215" spans="1:5" ht="12.75">
      <c r="A215" s="41">
        <v>2</v>
      </c>
      <c r="B215" s="37"/>
      <c r="C215" s="25">
        <f t="shared" si="15"/>
        <v>336.8921484591746</v>
      </c>
      <c r="D215" s="28">
        <f t="shared" si="13"/>
        <v>351.0416410280272</v>
      </c>
      <c r="E215" s="29">
        <f t="shared" si="14"/>
        <v>77095.42926912705</v>
      </c>
    </row>
    <row r="216" spans="1:5" ht="12.75">
      <c r="A216" s="41">
        <v>3</v>
      </c>
      <c r="B216" s="37"/>
      <c r="C216" s="25">
        <f t="shared" si="15"/>
        <v>335.3651173207027</v>
      </c>
      <c r="D216" s="28">
        <f t="shared" si="13"/>
        <v>352.5686721664991</v>
      </c>
      <c r="E216" s="29">
        <f t="shared" si="14"/>
        <v>76742.86059696056</v>
      </c>
    </row>
    <row r="217" spans="1:5" ht="12.75">
      <c r="A217" s="41">
        <v>4</v>
      </c>
      <c r="B217" s="37"/>
      <c r="C217" s="25">
        <f t="shared" si="15"/>
        <v>333.83144359677846</v>
      </c>
      <c r="D217" s="28">
        <f t="shared" si="13"/>
        <v>354.10234589042335</v>
      </c>
      <c r="E217" s="29">
        <f t="shared" si="14"/>
        <v>76388.75825107013</v>
      </c>
    </row>
    <row r="218" spans="1:5" ht="12.75">
      <c r="A218" s="41">
        <v>5</v>
      </c>
      <c r="B218" s="37"/>
      <c r="C218" s="25">
        <f t="shared" si="15"/>
        <v>332.2910983921551</v>
      </c>
      <c r="D218" s="28">
        <f t="shared" si="13"/>
        <v>355.6426910950467</v>
      </c>
      <c r="E218" s="29">
        <f t="shared" si="14"/>
        <v>76033.1155599751</v>
      </c>
    </row>
    <row r="219" spans="1:5" ht="12.75">
      <c r="A219" s="41">
        <v>6</v>
      </c>
      <c r="B219" s="37"/>
      <c r="C219" s="25">
        <f t="shared" si="15"/>
        <v>330.7440526858917</v>
      </c>
      <c r="D219" s="28">
        <f t="shared" si="13"/>
        <v>357.1897368013101</v>
      </c>
      <c r="E219" s="29">
        <f t="shared" si="14"/>
        <v>75675.92582317378</v>
      </c>
    </row>
    <row r="220" spans="1:5" ht="12.75">
      <c r="A220" s="41">
        <v>7</v>
      </c>
      <c r="B220" s="37"/>
      <c r="C220" s="25">
        <f t="shared" si="15"/>
        <v>329.19027733080594</v>
      </c>
      <c r="D220" s="28">
        <f t="shared" si="13"/>
        <v>358.74351215639587</v>
      </c>
      <c r="E220" s="29">
        <f t="shared" si="14"/>
        <v>75317.18231101739</v>
      </c>
    </row>
    <row r="221" spans="1:5" ht="12.75">
      <c r="A221" s="41">
        <v>8</v>
      </c>
      <c r="B221" s="37"/>
      <c r="C221" s="25">
        <f t="shared" si="15"/>
        <v>327.6297430529257</v>
      </c>
      <c r="D221" s="28">
        <f t="shared" si="13"/>
        <v>360.30404643427613</v>
      </c>
      <c r="E221" s="29">
        <f t="shared" si="14"/>
        <v>74956.87826458311</v>
      </c>
    </row>
    <row r="222" spans="1:5" ht="12.75">
      <c r="A222" s="41">
        <v>9</v>
      </c>
      <c r="B222" s="37"/>
      <c r="C222" s="25">
        <f t="shared" si="15"/>
        <v>326.06242045093654</v>
      </c>
      <c r="D222" s="28">
        <f t="shared" si="13"/>
        <v>361.87136903626526</v>
      </c>
      <c r="E222" s="29">
        <f t="shared" si="14"/>
        <v>74595.00689554685</v>
      </c>
    </row>
    <row r="223" spans="1:5" ht="12.75">
      <c r="A223" s="41">
        <v>10</v>
      </c>
      <c r="B223" s="37"/>
      <c r="C223" s="25">
        <f t="shared" si="15"/>
        <v>324.48827999562883</v>
      </c>
      <c r="D223" s="28">
        <f t="shared" si="13"/>
        <v>363.445509491573</v>
      </c>
      <c r="E223" s="29">
        <f t="shared" si="14"/>
        <v>74231.56138605527</v>
      </c>
    </row>
    <row r="224" spans="1:5" ht="12.75">
      <c r="A224" s="41">
        <v>11</v>
      </c>
      <c r="B224" s="37"/>
      <c r="C224" s="25">
        <f t="shared" si="15"/>
        <v>322.90729202934045</v>
      </c>
      <c r="D224" s="28">
        <f t="shared" si="13"/>
        <v>365.02649745786135</v>
      </c>
      <c r="E224" s="29">
        <f t="shared" si="14"/>
        <v>73866.53488859741</v>
      </c>
    </row>
    <row r="225" spans="1:5" ht="12.75">
      <c r="A225" s="42">
        <v>12</v>
      </c>
      <c r="B225" s="38"/>
      <c r="C225" s="30">
        <f t="shared" si="15"/>
        <v>321.31942676539876</v>
      </c>
      <c r="D225" s="31">
        <f t="shared" si="13"/>
        <v>366.61436272180305</v>
      </c>
      <c r="E225" s="32">
        <f t="shared" si="14"/>
        <v>73499.92052587561</v>
      </c>
    </row>
    <row r="226" spans="1:5" ht="12.75">
      <c r="A226" s="41">
        <v>1</v>
      </c>
      <c r="B226" s="37">
        <v>19</v>
      </c>
      <c r="C226" s="25">
        <f t="shared" si="15"/>
        <v>319.72465428755896</v>
      </c>
      <c r="D226" s="28">
        <f t="shared" si="13"/>
        <v>368.20913519964284</v>
      </c>
      <c r="E226" s="29">
        <f t="shared" si="14"/>
        <v>73131.71139067596</v>
      </c>
    </row>
    <row r="227" spans="1:5" ht="12.75">
      <c r="A227" s="41">
        <v>2</v>
      </c>
      <c r="B227" s="37"/>
      <c r="C227" s="25">
        <f t="shared" si="15"/>
        <v>318.12294454944043</v>
      </c>
      <c r="D227" s="28">
        <f t="shared" si="13"/>
        <v>369.8108449377614</v>
      </c>
      <c r="E227" s="29">
        <f t="shared" si="14"/>
        <v>72761.9005457382</v>
      </c>
    </row>
    <row r="228" spans="1:5" ht="12.75">
      <c r="A228" s="41">
        <v>3</v>
      </c>
      <c r="B228" s="37"/>
      <c r="C228" s="25">
        <f t="shared" si="15"/>
        <v>316.5142673739612</v>
      </c>
      <c r="D228" s="28">
        <f t="shared" si="13"/>
        <v>371.4195221132406</v>
      </c>
      <c r="E228" s="29">
        <f t="shared" si="14"/>
        <v>72390.48102362496</v>
      </c>
    </row>
    <row r="229" spans="1:5" ht="12.75">
      <c r="A229" s="41">
        <v>4</v>
      </c>
      <c r="B229" s="37"/>
      <c r="C229" s="25">
        <f t="shared" si="15"/>
        <v>314.8985924527686</v>
      </c>
      <c r="D229" s="28">
        <f t="shared" si="13"/>
        <v>373.0351970344332</v>
      </c>
      <c r="E229" s="29">
        <f t="shared" si="14"/>
        <v>72017.44582659053</v>
      </c>
    </row>
    <row r="230" spans="1:5" ht="12.75">
      <c r="A230" s="41">
        <v>5</v>
      </c>
      <c r="B230" s="37"/>
      <c r="C230" s="25">
        <f t="shared" si="15"/>
        <v>313.2758893456688</v>
      </c>
      <c r="D230" s="28">
        <f t="shared" si="13"/>
        <v>374.657900141533</v>
      </c>
      <c r="E230" s="29">
        <f t="shared" si="14"/>
        <v>71642.78792644899</v>
      </c>
    </row>
    <row r="231" spans="1:5" ht="12.75">
      <c r="A231" s="41">
        <v>6</v>
      </c>
      <c r="B231" s="37"/>
      <c r="C231" s="25">
        <f t="shared" si="15"/>
        <v>311.6461274800531</v>
      </c>
      <c r="D231" s="28">
        <f t="shared" si="13"/>
        <v>376.2876620071487</v>
      </c>
      <c r="E231" s="29">
        <f t="shared" si="14"/>
        <v>71266.50026444184</v>
      </c>
    </row>
    <row r="232" spans="1:5" ht="12.75">
      <c r="A232" s="41">
        <v>7</v>
      </c>
      <c r="B232" s="37"/>
      <c r="C232" s="25">
        <f t="shared" si="15"/>
        <v>310.009276150322</v>
      </c>
      <c r="D232" s="28">
        <f t="shared" si="13"/>
        <v>377.9245133368798</v>
      </c>
      <c r="E232" s="29">
        <f t="shared" si="14"/>
        <v>70888.57575110496</v>
      </c>
    </row>
    <row r="233" spans="1:5" ht="12.75">
      <c r="A233" s="41">
        <v>8</v>
      </c>
      <c r="B233" s="37"/>
      <c r="C233" s="25">
        <f t="shared" si="15"/>
        <v>308.3653045173066</v>
      </c>
      <c r="D233" s="28">
        <f t="shared" si="13"/>
        <v>379.5684849698952</v>
      </c>
      <c r="E233" s="29">
        <f t="shared" si="14"/>
        <v>70509.00726613507</v>
      </c>
    </row>
    <row r="234" spans="1:5" ht="12.75">
      <c r="A234" s="41">
        <v>9</v>
      </c>
      <c r="B234" s="37"/>
      <c r="C234" s="25">
        <f t="shared" si="15"/>
        <v>306.7141816076876</v>
      </c>
      <c r="D234" s="28">
        <f t="shared" si="13"/>
        <v>381.21960787951423</v>
      </c>
      <c r="E234" s="29">
        <f t="shared" si="14"/>
        <v>70127.78765825556</v>
      </c>
    </row>
    <row r="235" spans="1:5" ht="12.75">
      <c r="A235" s="41">
        <v>10</v>
      </c>
      <c r="B235" s="37"/>
      <c r="C235" s="25">
        <f t="shared" si="15"/>
        <v>305.0558763134117</v>
      </c>
      <c r="D235" s="28">
        <f t="shared" si="13"/>
        <v>382.8779131737901</v>
      </c>
      <c r="E235" s="29">
        <f t="shared" si="14"/>
        <v>69744.90974508178</v>
      </c>
    </row>
    <row r="236" spans="1:5" ht="12.75">
      <c r="A236" s="41">
        <v>11</v>
      </c>
      <c r="B236" s="37"/>
      <c r="C236" s="25">
        <f t="shared" si="15"/>
        <v>303.39035739110574</v>
      </c>
      <c r="D236" s="28">
        <f t="shared" si="13"/>
        <v>384.54343209609607</v>
      </c>
      <c r="E236" s="29">
        <f t="shared" si="14"/>
        <v>69360.36631298569</v>
      </c>
    </row>
    <row r="237" spans="1:5" ht="12.75">
      <c r="A237" s="42">
        <v>12</v>
      </c>
      <c r="B237" s="38"/>
      <c r="C237" s="30">
        <f t="shared" si="15"/>
        <v>301.71759346148775</v>
      </c>
      <c r="D237" s="31">
        <f t="shared" si="13"/>
        <v>386.21619602571405</v>
      </c>
      <c r="E237" s="32">
        <f t="shared" si="14"/>
        <v>68974.15011695998</v>
      </c>
    </row>
    <row r="238" spans="1:5" ht="12.75">
      <c r="A238" s="41">
        <v>1</v>
      </c>
      <c r="B238" s="37">
        <v>20</v>
      </c>
      <c r="C238" s="25">
        <f t="shared" si="15"/>
        <v>300.03755300877594</v>
      </c>
      <c r="D238" s="28">
        <f t="shared" si="13"/>
        <v>387.89623647842586</v>
      </c>
      <c r="E238" s="29">
        <f t="shared" si="14"/>
        <v>68586.25388048156</v>
      </c>
    </row>
    <row r="239" spans="1:5" ht="12.75">
      <c r="A239" s="41">
        <v>2</v>
      </c>
      <c r="B239" s="37"/>
      <c r="C239" s="25">
        <f t="shared" si="15"/>
        <v>298.3502043800948</v>
      </c>
      <c r="D239" s="28">
        <f t="shared" si="13"/>
        <v>389.583585107107</v>
      </c>
      <c r="E239" s="29">
        <f t="shared" si="14"/>
        <v>68196.67029537445</v>
      </c>
    </row>
    <row r="240" spans="1:5" ht="12.75">
      <c r="A240" s="41">
        <v>3</v>
      </c>
      <c r="B240" s="37"/>
      <c r="C240" s="25">
        <f t="shared" si="15"/>
        <v>296.6555157848789</v>
      </c>
      <c r="D240" s="28">
        <f t="shared" si="13"/>
        <v>391.2782737023229</v>
      </c>
      <c r="E240" s="29">
        <f t="shared" si="14"/>
        <v>67805.39202167213</v>
      </c>
    </row>
    <row r="241" spans="1:5" ht="12.75">
      <c r="A241" s="41">
        <v>4</v>
      </c>
      <c r="B241" s="37"/>
      <c r="C241" s="25">
        <f t="shared" si="15"/>
        <v>294.9534552942738</v>
      </c>
      <c r="D241" s="28">
        <f t="shared" si="13"/>
        <v>392.980334192928</v>
      </c>
      <c r="E241" s="29">
        <f t="shared" si="14"/>
        <v>67412.41168747921</v>
      </c>
    </row>
    <row r="242" spans="1:5" ht="12.75">
      <c r="A242" s="41">
        <v>5</v>
      </c>
      <c r="B242" s="37"/>
      <c r="C242" s="25">
        <f t="shared" si="15"/>
        <v>293.2439908405346</v>
      </c>
      <c r="D242" s="28">
        <f t="shared" si="13"/>
        <v>394.6897986466672</v>
      </c>
      <c r="E242" s="29">
        <f t="shared" si="14"/>
        <v>67017.72188883254</v>
      </c>
    </row>
    <row r="243" spans="1:5" ht="12.75">
      <c r="A243" s="41">
        <v>6</v>
      </c>
      <c r="B243" s="37"/>
      <c r="C243" s="25">
        <f t="shared" si="15"/>
        <v>291.5270902164216</v>
      </c>
      <c r="D243" s="28">
        <f t="shared" si="13"/>
        <v>396.4066992707802</v>
      </c>
      <c r="E243" s="29">
        <f t="shared" si="14"/>
        <v>66621.31518956176</v>
      </c>
    </row>
    <row r="244" spans="1:5" ht="12.75">
      <c r="A244" s="41">
        <v>7</v>
      </c>
      <c r="B244" s="37"/>
      <c r="C244" s="25">
        <f t="shared" si="15"/>
        <v>289.8027210745937</v>
      </c>
      <c r="D244" s="28">
        <f t="shared" si="13"/>
        <v>398.1310684126081</v>
      </c>
      <c r="E244" s="29">
        <f t="shared" si="14"/>
        <v>66223.18412114916</v>
      </c>
    </row>
    <row r="245" spans="1:5" ht="12.75">
      <c r="A245" s="41">
        <v>8</v>
      </c>
      <c r="B245" s="37"/>
      <c r="C245" s="25">
        <f t="shared" si="15"/>
        <v>288.07085092699884</v>
      </c>
      <c r="D245" s="28">
        <f t="shared" si="13"/>
        <v>399.86293856020296</v>
      </c>
      <c r="E245" s="29">
        <f t="shared" si="14"/>
        <v>65823.32118258896</v>
      </c>
    </row>
    <row r="246" spans="1:5" ht="12.75">
      <c r="A246" s="41">
        <v>9</v>
      </c>
      <c r="B246" s="37"/>
      <c r="C246" s="25">
        <f t="shared" si="15"/>
        <v>286.331447144262</v>
      </c>
      <c r="D246" s="28">
        <f t="shared" si="13"/>
        <v>401.60234234293983</v>
      </c>
      <c r="E246" s="29">
        <f t="shared" si="14"/>
        <v>65421.718840246016</v>
      </c>
    </row>
    <row r="247" spans="1:5" ht="12.75">
      <c r="A247" s="41">
        <v>10</v>
      </c>
      <c r="B247" s="37"/>
      <c r="C247" s="25">
        <f t="shared" si="15"/>
        <v>284.5844769550702</v>
      </c>
      <c r="D247" s="28">
        <f t="shared" si="13"/>
        <v>403.3493125321316</v>
      </c>
      <c r="E247" s="29">
        <f t="shared" si="14"/>
        <v>65018.36952771388</v>
      </c>
    </row>
    <row r="248" spans="1:5" ht="12.75">
      <c r="A248" s="41">
        <v>11</v>
      </c>
      <c r="B248" s="37"/>
      <c r="C248" s="25">
        <f t="shared" si="15"/>
        <v>282.8299074455554</v>
      </c>
      <c r="D248" s="28">
        <f t="shared" si="13"/>
        <v>405.1038820416464</v>
      </c>
      <c r="E248" s="29">
        <f t="shared" si="14"/>
        <v>64613.26564567224</v>
      </c>
    </row>
    <row r="249" spans="1:5" ht="12.75">
      <c r="A249" s="42">
        <v>12</v>
      </c>
      <c r="B249" s="38"/>
      <c r="C249" s="30">
        <f t="shared" si="15"/>
        <v>281.0677055586743</v>
      </c>
      <c r="D249" s="31">
        <f t="shared" si="13"/>
        <v>406.86608392852753</v>
      </c>
      <c r="E249" s="32">
        <f t="shared" si="14"/>
        <v>64206.39956174371</v>
      </c>
    </row>
    <row r="250" spans="1:5" ht="12.75">
      <c r="A250" s="41">
        <v>1</v>
      </c>
      <c r="B250" s="37">
        <v>21</v>
      </c>
      <c r="C250" s="25">
        <f t="shared" si="15"/>
        <v>279.29783809358514</v>
      </c>
      <c r="D250" s="28">
        <f t="shared" si="13"/>
        <v>408.63595139361666</v>
      </c>
      <c r="E250" s="29">
        <f t="shared" si="14"/>
        <v>63797.76361035009</v>
      </c>
    </row>
    <row r="251" spans="1:5" ht="12.75">
      <c r="A251" s="41">
        <v>2</v>
      </c>
      <c r="B251" s="37"/>
      <c r="C251" s="25">
        <f t="shared" si="15"/>
        <v>277.52027170502294</v>
      </c>
      <c r="D251" s="28">
        <f t="shared" si="13"/>
        <v>410.4135177821789</v>
      </c>
      <c r="E251" s="29">
        <f t="shared" si="14"/>
        <v>63387.35009256791</v>
      </c>
    </row>
    <row r="252" spans="1:5" ht="12.75">
      <c r="A252" s="41">
        <v>3</v>
      </c>
      <c r="B252" s="37"/>
      <c r="C252" s="25">
        <f t="shared" si="15"/>
        <v>275.73497290267045</v>
      </c>
      <c r="D252" s="28">
        <f t="shared" si="13"/>
        <v>412.19881658453136</v>
      </c>
      <c r="E252" s="29">
        <f t="shared" si="14"/>
        <v>62975.15127598338</v>
      </c>
    </row>
    <row r="253" spans="1:5" ht="12.75">
      <c r="A253" s="41">
        <v>4</v>
      </c>
      <c r="B253" s="37"/>
      <c r="C253" s="25">
        <f t="shared" si="15"/>
        <v>273.94190805052773</v>
      </c>
      <c r="D253" s="28">
        <f t="shared" si="13"/>
        <v>413.9918814366741</v>
      </c>
      <c r="E253" s="29">
        <f t="shared" si="14"/>
        <v>62561.1593945467</v>
      </c>
    </row>
    <row r="254" spans="1:5" ht="12.75">
      <c r="A254" s="41">
        <v>5</v>
      </c>
      <c r="B254" s="37"/>
      <c r="C254" s="25">
        <f t="shared" si="15"/>
        <v>272.1410433662782</v>
      </c>
      <c r="D254" s="28">
        <f t="shared" si="13"/>
        <v>415.7927461209236</v>
      </c>
      <c r="E254" s="29">
        <f t="shared" si="14"/>
        <v>62145.36664842578</v>
      </c>
    </row>
    <row r="255" spans="1:5" ht="12.75">
      <c r="A255" s="41">
        <v>6</v>
      </c>
      <c r="B255" s="37"/>
      <c r="C255" s="25">
        <f t="shared" si="15"/>
        <v>270.33234492065213</v>
      </c>
      <c r="D255" s="28">
        <f t="shared" si="13"/>
        <v>417.6014445665497</v>
      </c>
      <c r="E255" s="29">
        <f t="shared" si="14"/>
        <v>61727.76520385923</v>
      </c>
    </row>
    <row r="256" spans="1:5" ht="12.75">
      <c r="A256" s="41">
        <v>7</v>
      </c>
      <c r="B256" s="37"/>
      <c r="C256" s="25">
        <f t="shared" si="15"/>
        <v>268.5157786367877</v>
      </c>
      <c r="D256" s="28">
        <f t="shared" si="13"/>
        <v>419.41801085041413</v>
      </c>
      <c r="E256" s="29">
        <f t="shared" si="14"/>
        <v>61308.34719300881</v>
      </c>
    </row>
    <row r="257" spans="1:5" ht="12.75">
      <c r="A257" s="41">
        <v>8</v>
      </c>
      <c r="B257" s="37"/>
      <c r="C257" s="25">
        <f t="shared" si="15"/>
        <v>266.69131028958833</v>
      </c>
      <c r="D257" s="28">
        <f t="shared" si="13"/>
        <v>421.2424791976135</v>
      </c>
      <c r="E257" s="29">
        <f t="shared" si="14"/>
        <v>60887.1047138112</v>
      </c>
    </row>
    <row r="258" spans="1:5" ht="12.75">
      <c r="A258" s="41">
        <v>9</v>
      </c>
      <c r="B258" s="37"/>
      <c r="C258" s="25">
        <f t="shared" si="15"/>
        <v>264.8589055050787</v>
      </c>
      <c r="D258" s="28">
        <f t="shared" si="13"/>
        <v>423.0748839821231</v>
      </c>
      <c r="E258" s="29">
        <f t="shared" si="14"/>
        <v>60464.02982982907</v>
      </c>
    </row>
    <row r="259" spans="1:5" ht="12.75">
      <c r="A259" s="41">
        <v>10</v>
      </c>
      <c r="B259" s="37"/>
      <c r="C259" s="25">
        <f t="shared" si="15"/>
        <v>263.0185297597565</v>
      </c>
      <c r="D259" s="28">
        <f t="shared" si="13"/>
        <v>424.9152597274453</v>
      </c>
      <c r="E259" s="29">
        <f t="shared" si="14"/>
        <v>60039.11457010163</v>
      </c>
    </row>
    <row r="260" spans="1:5" ht="12.75">
      <c r="A260" s="41">
        <v>11</v>
      </c>
      <c r="B260" s="37"/>
      <c r="C260" s="25">
        <f t="shared" si="15"/>
        <v>261.1701483799421</v>
      </c>
      <c r="D260" s="28">
        <f t="shared" si="13"/>
        <v>426.76364110725973</v>
      </c>
      <c r="E260" s="29">
        <f t="shared" si="14"/>
        <v>59612.35092899437</v>
      </c>
    </row>
    <row r="261" spans="1:5" ht="12.75">
      <c r="A261" s="42">
        <v>12</v>
      </c>
      <c r="B261" s="38"/>
      <c r="C261" s="30">
        <f t="shared" si="15"/>
        <v>259.3137265411255</v>
      </c>
      <c r="D261" s="31">
        <f t="shared" si="13"/>
        <v>428.6200629460763</v>
      </c>
      <c r="E261" s="32">
        <f t="shared" si="14"/>
        <v>59183.730866048296</v>
      </c>
    </row>
    <row r="262" spans="1:5" ht="12.75">
      <c r="A262" s="41">
        <v>1</v>
      </c>
      <c r="B262" s="37">
        <v>22</v>
      </c>
      <c r="C262" s="25">
        <f t="shared" si="15"/>
        <v>257.4492292673101</v>
      </c>
      <c r="D262" s="28">
        <f t="shared" si="13"/>
        <v>430.4845602198917</v>
      </c>
      <c r="E262" s="29">
        <f t="shared" si="14"/>
        <v>58753.246305828405</v>
      </c>
    </row>
    <row r="263" spans="1:5" ht="12.75">
      <c r="A263" s="41">
        <v>2</v>
      </c>
      <c r="B263" s="37"/>
      <c r="C263" s="25">
        <f t="shared" si="15"/>
        <v>255.57662143035358</v>
      </c>
      <c r="D263" s="28">
        <f t="shared" si="13"/>
        <v>432.3571680568482</v>
      </c>
      <c r="E263" s="29">
        <f t="shared" si="14"/>
        <v>58320.889137771555</v>
      </c>
    </row>
    <row r="264" spans="1:5" ht="12.75">
      <c r="A264" s="41">
        <v>3</v>
      </c>
      <c r="B264" s="37"/>
      <c r="C264" s="25">
        <f t="shared" si="15"/>
        <v>253.6958677493063</v>
      </c>
      <c r="D264" s="28">
        <f t="shared" si="13"/>
        <v>434.2379217378955</v>
      </c>
      <c r="E264" s="29">
        <f t="shared" si="14"/>
        <v>57886.65121603366</v>
      </c>
    </row>
    <row r="265" spans="1:5" ht="12.75">
      <c r="A265" s="41">
        <v>4</v>
      </c>
      <c r="B265" s="37"/>
      <c r="C265" s="25">
        <f t="shared" si="15"/>
        <v>251.8069327897464</v>
      </c>
      <c r="D265" s="28">
        <f t="shared" si="13"/>
        <v>436.1268566974554</v>
      </c>
      <c r="E265" s="29">
        <f t="shared" si="14"/>
        <v>57450.5243593362</v>
      </c>
    </row>
    <row r="266" spans="1:5" ht="12.75">
      <c r="A266" s="41">
        <v>5</v>
      </c>
      <c r="B266" s="37"/>
      <c r="C266" s="25">
        <f t="shared" si="15"/>
        <v>249.90978096311252</v>
      </c>
      <c r="D266" s="28">
        <f t="shared" si="13"/>
        <v>438.02400852408925</v>
      </c>
      <c r="E266" s="29">
        <f t="shared" si="14"/>
        <v>57012.500350812115</v>
      </c>
    </row>
    <row r="267" spans="1:5" ht="12.75">
      <c r="A267" s="41">
        <v>6</v>
      </c>
      <c r="B267" s="37"/>
      <c r="C267" s="25">
        <f t="shared" si="15"/>
        <v>248.00437652603273</v>
      </c>
      <c r="D267" s="28">
        <f aca="true" t="shared" si="16" ref="D267:D330">IF(C267=0,0,+$G$4-C267)</f>
        <v>439.9294129611691</v>
      </c>
      <c r="E267" s="29">
        <f aca="true" t="shared" si="17" ref="E267:E330">MAX(0,+E266-D267)</f>
        <v>56572.57093785095</v>
      </c>
    </row>
    <row r="268" spans="1:5" ht="12.75">
      <c r="A268" s="41">
        <v>7</v>
      </c>
      <c r="B268" s="37"/>
      <c r="C268" s="25">
        <f aca="true" t="shared" si="18" ref="C268:C331">+E267*$D$3/12</f>
        <v>246.09068357965165</v>
      </c>
      <c r="D268" s="28">
        <f t="shared" si="16"/>
        <v>441.8431059075501</v>
      </c>
      <c r="E268" s="29">
        <f t="shared" si="17"/>
        <v>56130.7278319434</v>
      </c>
    </row>
    <row r="269" spans="1:5" ht="12.75">
      <c r="A269" s="41">
        <v>8</v>
      </c>
      <c r="B269" s="37"/>
      <c r="C269" s="25">
        <f t="shared" si="18"/>
        <v>244.1686660689538</v>
      </c>
      <c r="D269" s="28">
        <f t="shared" si="16"/>
        <v>443.765123418248</v>
      </c>
      <c r="E269" s="29">
        <f t="shared" si="17"/>
        <v>55686.96270852515</v>
      </c>
    </row>
    <row r="270" spans="1:5" ht="12.75">
      <c r="A270" s="41">
        <v>9</v>
      </c>
      <c r="B270" s="37"/>
      <c r="C270" s="25">
        <f t="shared" si="18"/>
        <v>242.2382877820844</v>
      </c>
      <c r="D270" s="28">
        <f t="shared" si="16"/>
        <v>445.6955017051174</v>
      </c>
      <c r="E270" s="29">
        <f t="shared" si="17"/>
        <v>55241.26720682003</v>
      </c>
    </row>
    <row r="271" spans="1:5" ht="12.75">
      <c r="A271" s="41">
        <v>10</v>
      </c>
      <c r="B271" s="37"/>
      <c r="C271" s="25">
        <f t="shared" si="18"/>
        <v>240.29951234966714</v>
      </c>
      <c r="D271" s="28">
        <f t="shared" si="16"/>
        <v>447.6342771375347</v>
      </c>
      <c r="E271" s="29">
        <f t="shared" si="17"/>
        <v>54793.6329296825</v>
      </c>
    </row>
    <row r="272" spans="1:5" ht="12.75">
      <c r="A272" s="41">
        <v>11</v>
      </c>
      <c r="B272" s="37"/>
      <c r="C272" s="25">
        <f t="shared" si="18"/>
        <v>238.35230324411887</v>
      </c>
      <c r="D272" s="28">
        <f t="shared" si="16"/>
        <v>449.58148624308296</v>
      </c>
      <c r="E272" s="29">
        <f t="shared" si="17"/>
        <v>54344.05144343941</v>
      </c>
    </row>
    <row r="273" spans="1:5" ht="12.75">
      <c r="A273" s="42">
        <v>12</v>
      </c>
      <c r="B273" s="38"/>
      <c r="C273" s="30">
        <f t="shared" si="18"/>
        <v>236.39662377896147</v>
      </c>
      <c r="D273" s="31">
        <f t="shared" si="16"/>
        <v>451.5371657082403</v>
      </c>
      <c r="E273" s="32">
        <f t="shared" si="17"/>
        <v>53892.51427773117</v>
      </c>
    </row>
    <row r="274" spans="1:5" ht="12.75">
      <c r="A274" s="41">
        <v>1</v>
      </c>
      <c r="B274" s="37">
        <v>23</v>
      </c>
      <c r="C274" s="25">
        <f t="shared" si="18"/>
        <v>234.43243710813059</v>
      </c>
      <c r="D274" s="28">
        <f t="shared" si="16"/>
        <v>453.50135237907125</v>
      </c>
      <c r="E274" s="29">
        <f t="shared" si="17"/>
        <v>53439.0129253521</v>
      </c>
    </row>
    <row r="275" spans="1:5" ht="12.75">
      <c r="A275" s="41">
        <v>2</v>
      </c>
      <c r="B275" s="37"/>
      <c r="C275" s="25">
        <f t="shared" si="18"/>
        <v>232.45970622528168</v>
      </c>
      <c r="D275" s="28">
        <f t="shared" si="16"/>
        <v>455.4740832619201</v>
      </c>
      <c r="E275" s="29">
        <f t="shared" si="17"/>
        <v>52983.53884209018</v>
      </c>
    </row>
    <row r="276" spans="1:5" ht="12.75">
      <c r="A276" s="41">
        <v>3</v>
      </c>
      <c r="B276" s="37"/>
      <c r="C276" s="25">
        <f t="shared" si="18"/>
        <v>230.47839396309232</v>
      </c>
      <c r="D276" s="28">
        <f t="shared" si="16"/>
        <v>457.45539552410946</v>
      </c>
      <c r="E276" s="29">
        <f t="shared" si="17"/>
        <v>52526.083446566074</v>
      </c>
    </row>
    <row r="277" spans="1:5" ht="12.75">
      <c r="A277" s="41">
        <v>4</v>
      </c>
      <c r="B277" s="37"/>
      <c r="C277" s="25">
        <f t="shared" si="18"/>
        <v>228.48846299256243</v>
      </c>
      <c r="D277" s="28">
        <f t="shared" si="16"/>
        <v>459.4453264946394</v>
      </c>
      <c r="E277" s="29">
        <f t="shared" si="17"/>
        <v>52066.63812007143</v>
      </c>
    </row>
    <row r="278" spans="1:5" ht="12.75">
      <c r="A278" s="41">
        <v>5</v>
      </c>
      <c r="B278" s="37"/>
      <c r="C278" s="25">
        <f t="shared" si="18"/>
        <v>226.48987582231075</v>
      </c>
      <c r="D278" s="28">
        <f t="shared" si="16"/>
        <v>461.44391366489106</v>
      </c>
      <c r="E278" s="29">
        <f t="shared" si="17"/>
        <v>51605.19420640654</v>
      </c>
    </row>
    <row r="279" spans="1:5" ht="12.75">
      <c r="A279" s="41">
        <v>6</v>
      </c>
      <c r="B279" s="37"/>
      <c r="C279" s="25">
        <f t="shared" si="18"/>
        <v>224.48259479786847</v>
      </c>
      <c r="D279" s="28">
        <f t="shared" si="16"/>
        <v>463.4511946893333</v>
      </c>
      <c r="E279" s="29">
        <f t="shared" si="17"/>
        <v>51141.743011717204</v>
      </c>
    </row>
    <row r="280" spans="1:5" ht="12.75">
      <c r="A280" s="41">
        <v>7</v>
      </c>
      <c r="B280" s="37"/>
      <c r="C280" s="25">
        <f t="shared" si="18"/>
        <v>222.46658210096984</v>
      </c>
      <c r="D280" s="28">
        <f t="shared" si="16"/>
        <v>465.46720738623196</v>
      </c>
      <c r="E280" s="29">
        <f t="shared" si="17"/>
        <v>50676.27580433097</v>
      </c>
    </row>
    <row r="281" spans="1:5" ht="12.75">
      <c r="A281" s="41">
        <v>8</v>
      </c>
      <c r="B281" s="37"/>
      <c r="C281" s="25">
        <f t="shared" si="18"/>
        <v>220.44179974883977</v>
      </c>
      <c r="D281" s="28">
        <f t="shared" si="16"/>
        <v>467.491989738362</v>
      </c>
      <c r="E281" s="29">
        <f t="shared" si="17"/>
        <v>50208.783814592614</v>
      </c>
    </row>
    <row r="282" spans="1:5" ht="12.75">
      <c r="A282" s="41">
        <v>9</v>
      </c>
      <c r="B282" s="37"/>
      <c r="C282" s="25">
        <f t="shared" si="18"/>
        <v>218.4082095934779</v>
      </c>
      <c r="D282" s="28">
        <f t="shared" si="16"/>
        <v>469.52557989372394</v>
      </c>
      <c r="E282" s="29">
        <f t="shared" si="17"/>
        <v>49739.25823469889</v>
      </c>
    </row>
    <row r="283" spans="1:5" ht="12.75">
      <c r="A283" s="41">
        <v>10</v>
      </c>
      <c r="B283" s="37"/>
      <c r="C283" s="25">
        <f t="shared" si="18"/>
        <v>216.3657733209402</v>
      </c>
      <c r="D283" s="28">
        <f t="shared" si="16"/>
        <v>471.5680161662616</v>
      </c>
      <c r="E283" s="29">
        <f t="shared" si="17"/>
        <v>49267.69021853263</v>
      </c>
    </row>
    <row r="284" spans="1:5" ht="12.75">
      <c r="A284" s="41">
        <v>11</v>
      </c>
      <c r="B284" s="37"/>
      <c r="C284" s="25">
        <f t="shared" si="18"/>
        <v>214.31445245061695</v>
      </c>
      <c r="D284" s="28">
        <f t="shared" si="16"/>
        <v>473.61933703658485</v>
      </c>
      <c r="E284" s="29">
        <f t="shared" si="17"/>
        <v>48794.070881496045</v>
      </c>
    </row>
    <row r="285" spans="1:5" ht="12.75">
      <c r="A285" s="42">
        <v>12</v>
      </c>
      <c r="B285" s="38"/>
      <c r="C285" s="30">
        <f t="shared" si="18"/>
        <v>212.2542083345078</v>
      </c>
      <c r="D285" s="31">
        <f t="shared" si="16"/>
        <v>475.679581152694</v>
      </c>
      <c r="E285" s="32">
        <f t="shared" si="17"/>
        <v>48318.39130034335</v>
      </c>
    </row>
    <row r="286" spans="1:5" ht="12.75">
      <c r="A286" s="41">
        <v>1</v>
      </c>
      <c r="B286" s="37">
        <v>24</v>
      </c>
      <c r="C286" s="25">
        <f t="shared" si="18"/>
        <v>210.1850021564936</v>
      </c>
      <c r="D286" s="28">
        <f t="shared" si="16"/>
        <v>477.7487873307082</v>
      </c>
      <c r="E286" s="29">
        <f t="shared" si="17"/>
        <v>47840.64251301264</v>
      </c>
    </row>
    <row r="287" spans="1:5" ht="12.75">
      <c r="A287" s="41">
        <v>2</v>
      </c>
      <c r="B287" s="37"/>
      <c r="C287" s="25">
        <f t="shared" si="18"/>
        <v>208.10679493160498</v>
      </c>
      <c r="D287" s="28">
        <f t="shared" si="16"/>
        <v>479.8269945555968</v>
      </c>
      <c r="E287" s="29">
        <f t="shared" si="17"/>
        <v>47360.81551845704</v>
      </c>
    </row>
    <row r="288" spans="1:5" ht="12.75">
      <c r="A288" s="41">
        <v>3</v>
      </c>
      <c r="B288" s="37"/>
      <c r="C288" s="25">
        <f t="shared" si="18"/>
        <v>206.01954750528816</v>
      </c>
      <c r="D288" s="28">
        <f t="shared" si="16"/>
        <v>481.9142419819136</v>
      </c>
      <c r="E288" s="29">
        <f t="shared" si="17"/>
        <v>46878.90127647513</v>
      </c>
    </row>
    <row r="289" spans="1:5" ht="12.75">
      <c r="A289" s="41">
        <v>4</v>
      </c>
      <c r="B289" s="37"/>
      <c r="C289" s="25">
        <f t="shared" si="18"/>
        <v>203.92322055266683</v>
      </c>
      <c r="D289" s="28">
        <f t="shared" si="16"/>
        <v>484.01056893453494</v>
      </c>
      <c r="E289" s="29">
        <f t="shared" si="17"/>
        <v>46394.890707540595</v>
      </c>
    </row>
    <row r="290" spans="1:5" ht="12.75">
      <c r="A290" s="41">
        <v>5</v>
      </c>
      <c r="B290" s="37"/>
      <c r="C290" s="25">
        <f t="shared" si="18"/>
        <v>201.8177745778016</v>
      </c>
      <c r="D290" s="28">
        <f t="shared" si="16"/>
        <v>486.1160149094002</v>
      </c>
      <c r="E290" s="29">
        <f t="shared" si="17"/>
        <v>45908.774692631196</v>
      </c>
    </row>
    <row r="291" spans="1:5" ht="12.75">
      <c r="A291" s="41">
        <v>6</v>
      </c>
      <c r="B291" s="37"/>
      <c r="C291" s="25">
        <f t="shared" si="18"/>
        <v>199.7031699129457</v>
      </c>
      <c r="D291" s="28">
        <f t="shared" si="16"/>
        <v>488.23061957425614</v>
      </c>
      <c r="E291" s="29">
        <f t="shared" si="17"/>
        <v>45420.54407305694</v>
      </c>
    </row>
    <row r="292" spans="1:5" ht="12.75">
      <c r="A292" s="41">
        <v>7</v>
      </c>
      <c r="B292" s="37"/>
      <c r="C292" s="25">
        <f t="shared" si="18"/>
        <v>197.5793667177977</v>
      </c>
      <c r="D292" s="28">
        <f t="shared" si="16"/>
        <v>490.3544227694041</v>
      </c>
      <c r="E292" s="29">
        <f t="shared" si="17"/>
        <v>44930.18965028753</v>
      </c>
    </row>
    <row r="293" spans="1:5" ht="12.75">
      <c r="A293" s="41">
        <v>8</v>
      </c>
      <c r="B293" s="37"/>
      <c r="C293" s="25">
        <f t="shared" si="18"/>
        <v>195.44632497875077</v>
      </c>
      <c r="D293" s="28">
        <f t="shared" si="16"/>
        <v>492.487464508451</v>
      </c>
      <c r="E293" s="29">
        <f t="shared" si="17"/>
        <v>44437.70218577908</v>
      </c>
    </row>
    <row r="294" spans="1:5" ht="12.75">
      <c r="A294" s="41">
        <v>9</v>
      </c>
      <c r="B294" s="37"/>
      <c r="C294" s="25">
        <f t="shared" si="18"/>
        <v>193.304004508139</v>
      </c>
      <c r="D294" s="28">
        <f t="shared" si="16"/>
        <v>494.62978497906283</v>
      </c>
      <c r="E294" s="29">
        <f t="shared" si="17"/>
        <v>43943.07240080002</v>
      </c>
    </row>
    <row r="295" spans="1:5" ht="12.75">
      <c r="A295" s="41">
        <v>10</v>
      </c>
      <c r="B295" s="37"/>
      <c r="C295" s="25">
        <f t="shared" si="18"/>
        <v>191.15236494348008</v>
      </c>
      <c r="D295" s="28">
        <f t="shared" si="16"/>
        <v>496.78142454372176</v>
      </c>
      <c r="E295" s="29">
        <f t="shared" si="17"/>
        <v>43446.2909762563</v>
      </c>
    </row>
    <row r="296" spans="1:5" ht="12.75">
      <c r="A296" s="41">
        <v>11</v>
      </c>
      <c r="B296" s="37"/>
      <c r="C296" s="25">
        <f t="shared" si="18"/>
        <v>188.9913657467149</v>
      </c>
      <c r="D296" s="28">
        <f t="shared" si="16"/>
        <v>498.9424237404869</v>
      </c>
      <c r="E296" s="29">
        <f t="shared" si="17"/>
        <v>42947.34855251581</v>
      </c>
    </row>
    <row r="297" spans="1:5" ht="12.75">
      <c r="A297" s="42">
        <v>12</v>
      </c>
      <c r="B297" s="38"/>
      <c r="C297" s="30">
        <f t="shared" si="18"/>
        <v>186.82096620344376</v>
      </c>
      <c r="D297" s="31">
        <f t="shared" si="16"/>
        <v>501.1128232837581</v>
      </c>
      <c r="E297" s="32">
        <f t="shared" si="17"/>
        <v>42446.23572923205</v>
      </c>
    </row>
    <row r="298" spans="1:5" ht="12.75">
      <c r="A298" s="41">
        <v>1</v>
      </c>
      <c r="B298" s="37">
        <v>25</v>
      </c>
      <c r="C298" s="25">
        <f t="shared" si="18"/>
        <v>184.64112542215943</v>
      </c>
      <c r="D298" s="28">
        <f t="shared" si="16"/>
        <v>503.29266406504235</v>
      </c>
      <c r="E298" s="29">
        <f t="shared" si="17"/>
        <v>41942.94306516701</v>
      </c>
    </row>
    <row r="299" spans="1:5" ht="12.75">
      <c r="A299" s="41">
        <v>2</v>
      </c>
      <c r="B299" s="37"/>
      <c r="C299" s="25">
        <f t="shared" si="18"/>
        <v>182.4518023334765</v>
      </c>
      <c r="D299" s="28">
        <f t="shared" si="16"/>
        <v>505.4819871537253</v>
      </c>
      <c r="E299" s="29">
        <f t="shared" si="17"/>
        <v>41437.461078013286</v>
      </c>
    </row>
    <row r="300" spans="1:5" ht="12.75">
      <c r="A300" s="41">
        <v>3</v>
      </c>
      <c r="B300" s="37"/>
      <c r="C300" s="25">
        <f t="shared" si="18"/>
        <v>180.2529556893578</v>
      </c>
      <c r="D300" s="28">
        <f t="shared" si="16"/>
        <v>507.680833797844</v>
      </c>
      <c r="E300" s="29">
        <f t="shared" si="17"/>
        <v>40929.78024421544</v>
      </c>
    </row>
    <row r="301" spans="1:5" ht="12.75">
      <c r="A301" s="41">
        <v>4</v>
      </c>
      <c r="B301" s="37"/>
      <c r="C301" s="25">
        <f t="shared" si="18"/>
        <v>178.0445440623372</v>
      </c>
      <c r="D301" s="28">
        <f t="shared" si="16"/>
        <v>509.8892454248646</v>
      </c>
      <c r="E301" s="29">
        <f t="shared" si="17"/>
        <v>40419.89099879058</v>
      </c>
    </row>
    <row r="302" spans="1:5" ht="12.75">
      <c r="A302" s="41">
        <v>5</v>
      </c>
      <c r="B302" s="37"/>
      <c r="C302" s="25">
        <f t="shared" si="18"/>
        <v>175.82652584473905</v>
      </c>
      <c r="D302" s="28">
        <f t="shared" si="16"/>
        <v>512.1072636424627</v>
      </c>
      <c r="E302" s="29">
        <f t="shared" si="17"/>
        <v>39907.783735148114</v>
      </c>
    </row>
    <row r="303" spans="1:5" ht="12.75">
      <c r="A303" s="41">
        <v>6</v>
      </c>
      <c r="B303" s="37"/>
      <c r="C303" s="25">
        <f t="shared" si="18"/>
        <v>173.59885924789432</v>
      </c>
      <c r="D303" s="28">
        <f t="shared" si="16"/>
        <v>514.3349302393075</v>
      </c>
      <c r="E303" s="29">
        <f t="shared" si="17"/>
        <v>39393.4488049088</v>
      </c>
    </row>
    <row r="304" spans="1:5" ht="12.75">
      <c r="A304" s="41">
        <v>7</v>
      </c>
      <c r="B304" s="37"/>
      <c r="C304" s="25">
        <f t="shared" si="18"/>
        <v>171.3615023013533</v>
      </c>
      <c r="D304" s="28">
        <f t="shared" si="16"/>
        <v>516.5722871858485</v>
      </c>
      <c r="E304" s="29">
        <f t="shared" si="17"/>
        <v>38876.87651772296</v>
      </c>
    </row>
    <row r="305" spans="1:5" ht="12.75">
      <c r="A305" s="41">
        <v>8</v>
      </c>
      <c r="B305" s="37"/>
      <c r="C305" s="25">
        <f t="shared" si="18"/>
        <v>169.1144128520949</v>
      </c>
      <c r="D305" s="28">
        <f t="shared" si="16"/>
        <v>518.8193766351069</v>
      </c>
      <c r="E305" s="29">
        <f t="shared" si="17"/>
        <v>38358.05714108785</v>
      </c>
    </row>
    <row r="306" spans="1:5" ht="12.75">
      <c r="A306" s="41">
        <v>9</v>
      </c>
      <c r="B306" s="37"/>
      <c r="C306" s="25">
        <f t="shared" si="18"/>
        <v>166.85754856373214</v>
      </c>
      <c r="D306" s="28">
        <f t="shared" si="16"/>
        <v>521.0762409234696</v>
      </c>
      <c r="E306" s="29">
        <f t="shared" si="17"/>
        <v>37836.98090016438</v>
      </c>
    </row>
    <row r="307" spans="1:5" ht="12.75">
      <c r="A307" s="41">
        <v>10</v>
      </c>
      <c r="B307" s="37"/>
      <c r="C307" s="25">
        <f t="shared" si="18"/>
        <v>164.59086691571505</v>
      </c>
      <c r="D307" s="28">
        <f t="shared" si="16"/>
        <v>523.3429225714867</v>
      </c>
      <c r="E307" s="29">
        <f t="shared" si="17"/>
        <v>37313.637977592894</v>
      </c>
    </row>
    <row r="308" spans="1:5" ht="12.75">
      <c r="A308" s="41">
        <v>11</v>
      </c>
      <c r="B308" s="37"/>
      <c r="C308" s="25">
        <f t="shared" si="18"/>
        <v>162.3143252025291</v>
      </c>
      <c r="D308" s="28">
        <f t="shared" si="16"/>
        <v>525.6194642846727</v>
      </c>
      <c r="E308" s="29">
        <f t="shared" si="17"/>
        <v>36788.01851330822</v>
      </c>
    </row>
    <row r="309" spans="1:5" ht="12.75">
      <c r="A309" s="42">
        <v>12</v>
      </c>
      <c r="B309" s="38"/>
      <c r="C309" s="30">
        <f t="shared" si="18"/>
        <v>160.02788053289075</v>
      </c>
      <c r="D309" s="31">
        <f t="shared" si="16"/>
        <v>527.905908954311</v>
      </c>
      <c r="E309" s="32">
        <f t="shared" si="17"/>
        <v>36260.11260435391</v>
      </c>
    </row>
    <row r="310" spans="1:5" ht="12.75">
      <c r="A310" s="41">
        <v>1</v>
      </c>
      <c r="B310" s="37">
        <v>26</v>
      </c>
      <c r="C310" s="25">
        <f t="shared" si="18"/>
        <v>157.73148982893954</v>
      </c>
      <c r="D310" s="28">
        <f t="shared" si="16"/>
        <v>530.2022996582623</v>
      </c>
      <c r="E310" s="29">
        <f t="shared" si="17"/>
        <v>35729.91030469565</v>
      </c>
    </row>
    <row r="311" spans="1:5" ht="12.75">
      <c r="A311" s="41">
        <v>2</v>
      </c>
      <c r="B311" s="37"/>
      <c r="C311" s="25">
        <f t="shared" si="18"/>
        <v>155.4251098254261</v>
      </c>
      <c r="D311" s="28">
        <f t="shared" si="16"/>
        <v>532.5086796617757</v>
      </c>
      <c r="E311" s="29">
        <f t="shared" si="17"/>
        <v>35197.401625033875</v>
      </c>
    </row>
    <row r="312" spans="1:5" ht="12.75">
      <c r="A312" s="41">
        <v>3</v>
      </c>
      <c r="B312" s="37"/>
      <c r="C312" s="25">
        <f t="shared" si="18"/>
        <v>153.10869706889738</v>
      </c>
      <c r="D312" s="28">
        <f t="shared" si="16"/>
        <v>534.8250924183044</v>
      </c>
      <c r="E312" s="29">
        <f t="shared" si="17"/>
        <v>34662.576532615574</v>
      </c>
    </row>
    <row r="313" spans="1:5" ht="12.75">
      <c r="A313" s="41">
        <v>4</v>
      </c>
      <c r="B313" s="37"/>
      <c r="C313" s="25">
        <f t="shared" si="18"/>
        <v>150.78220791687775</v>
      </c>
      <c r="D313" s="28">
        <f t="shared" si="16"/>
        <v>537.1515815703241</v>
      </c>
      <c r="E313" s="29">
        <f t="shared" si="17"/>
        <v>34125.42495104525</v>
      </c>
    </row>
    <row r="314" spans="1:5" ht="12.75">
      <c r="A314" s="41">
        <v>5</v>
      </c>
      <c r="B314" s="37"/>
      <c r="C314" s="25">
        <f t="shared" si="18"/>
        <v>148.44559853704683</v>
      </c>
      <c r="D314" s="28">
        <f t="shared" si="16"/>
        <v>539.488190950155</v>
      </c>
      <c r="E314" s="29">
        <f t="shared" si="17"/>
        <v>33585.93676009509</v>
      </c>
    </row>
    <row r="315" spans="1:5" ht="12.75">
      <c r="A315" s="41">
        <v>6</v>
      </c>
      <c r="B315" s="37"/>
      <c r="C315" s="25">
        <f t="shared" si="18"/>
        <v>146.09882490641368</v>
      </c>
      <c r="D315" s="28">
        <f t="shared" si="16"/>
        <v>541.8349645807881</v>
      </c>
      <c r="E315" s="29">
        <f t="shared" si="17"/>
        <v>33044.1017955143</v>
      </c>
    </row>
    <row r="316" spans="1:5" ht="12.75">
      <c r="A316" s="41">
        <v>7</v>
      </c>
      <c r="B316" s="37"/>
      <c r="C316" s="25">
        <f t="shared" si="18"/>
        <v>143.7418428104872</v>
      </c>
      <c r="D316" s="28">
        <f t="shared" si="16"/>
        <v>544.1919466767146</v>
      </c>
      <c r="E316" s="29">
        <f t="shared" si="17"/>
        <v>32499.90984883759</v>
      </c>
    </row>
    <row r="317" spans="1:5" ht="12.75">
      <c r="A317" s="41">
        <v>8</v>
      </c>
      <c r="B317" s="37"/>
      <c r="C317" s="25">
        <f t="shared" si="18"/>
        <v>141.3746078424435</v>
      </c>
      <c r="D317" s="28">
        <f t="shared" si="16"/>
        <v>546.5591816447583</v>
      </c>
      <c r="E317" s="29">
        <f t="shared" si="17"/>
        <v>31953.35066719283</v>
      </c>
    </row>
    <row r="318" spans="1:5" ht="12.75">
      <c r="A318" s="41">
        <v>9</v>
      </c>
      <c r="B318" s="37"/>
      <c r="C318" s="25">
        <f t="shared" si="18"/>
        <v>138.9970754022888</v>
      </c>
      <c r="D318" s="28">
        <f t="shared" si="16"/>
        <v>548.936714084913</v>
      </c>
      <c r="E318" s="29">
        <f t="shared" si="17"/>
        <v>31404.413953107916</v>
      </c>
    </row>
    <row r="319" spans="1:5" ht="12.75">
      <c r="A319" s="41">
        <v>10</v>
      </c>
      <c r="B319" s="37"/>
      <c r="C319" s="25">
        <f t="shared" si="18"/>
        <v>136.60920069601943</v>
      </c>
      <c r="D319" s="28">
        <f t="shared" si="16"/>
        <v>551.3245887911824</v>
      </c>
      <c r="E319" s="29">
        <f t="shared" si="17"/>
        <v>30853.089364316733</v>
      </c>
    </row>
    <row r="320" spans="1:5" ht="12.75">
      <c r="A320" s="41">
        <v>11</v>
      </c>
      <c r="B320" s="37"/>
      <c r="C320" s="25">
        <f t="shared" si="18"/>
        <v>134.21093873477778</v>
      </c>
      <c r="D320" s="28">
        <f t="shared" si="16"/>
        <v>553.722850752424</v>
      </c>
      <c r="E320" s="29">
        <f t="shared" si="17"/>
        <v>30299.36651356431</v>
      </c>
    </row>
    <row r="321" spans="1:5" ht="12.75">
      <c r="A321" s="42">
        <v>12</v>
      </c>
      <c r="B321" s="38"/>
      <c r="C321" s="30">
        <f t="shared" si="18"/>
        <v>131.80224433400477</v>
      </c>
      <c r="D321" s="31">
        <f t="shared" si="16"/>
        <v>556.1315451531971</v>
      </c>
      <c r="E321" s="32">
        <f t="shared" si="17"/>
        <v>29743.234968411114</v>
      </c>
    </row>
    <row r="322" spans="1:5" ht="12.75">
      <c r="A322" s="41">
        <v>1</v>
      </c>
      <c r="B322" s="37">
        <v>27</v>
      </c>
      <c r="C322" s="25">
        <f t="shared" si="18"/>
        <v>129.38307211258834</v>
      </c>
      <c r="D322" s="28">
        <f t="shared" si="16"/>
        <v>558.5507173746134</v>
      </c>
      <c r="E322" s="29">
        <f t="shared" si="17"/>
        <v>29184.684251036502</v>
      </c>
    </row>
    <row r="323" spans="1:5" ht="12.75">
      <c r="A323" s="41">
        <v>2</v>
      </c>
      <c r="B323" s="37"/>
      <c r="C323" s="25">
        <f t="shared" si="18"/>
        <v>126.95337649200879</v>
      </c>
      <c r="D323" s="28">
        <f t="shared" si="16"/>
        <v>560.980412995193</v>
      </c>
      <c r="E323" s="29">
        <f t="shared" si="17"/>
        <v>28623.70383804131</v>
      </c>
    </row>
    <row r="324" spans="1:5" ht="12.75">
      <c r="A324" s="41">
        <v>3</v>
      </c>
      <c r="B324" s="37"/>
      <c r="C324" s="25">
        <f t="shared" si="18"/>
        <v>124.51311169547971</v>
      </c>
      <c r="D324" s="28">
        <f t="shared" si="16"/>
        <v>563.4206777917221</v>
      </c>
      <c r="E324" s="29">
        <f t="shared" si="17"/>
        <v>28060.28316024959</v>
      </c>
    </row>
    <row r="325" spans="1:5" ht="12.75">
      <c r="A325" s="41">
        <v>4</v>
      </c>
      <c r="B325" s="37"/>
      <c r="C325" s="25">
        <f t="shared" si="18"/>
        <v>122.06223174708572</v>
      </c>
      <c r="D325" s="28">
        <f t="shared" si="16"/>
        <v>565.871557740116</v>
      </c>
      <c r="E325" s="29">
        <f t="shared" si="17"/>
        <v>27494.411602509474</v>
      </c>
    </row>
    <row r="326" spans="1:5" ht="12.75">
      <c r="A326" s="41">
        <v>5</v>
      </c>
      <c r="B326" s="37"/>
      <c r="C326" s="25">
        <f t="shared" si="18"/>
        <v>119.60069047091622</v>
      </c>
      <c r="D326" s="28">
        <f t="shared" si="16"/>
        <v>568.3330990162856</v>
      </c>
      <c r="E326" s="29">
        <f t="shared" si="17"/>
        <v>26926.078503493187</v>
      </c>
    </row>
    <row r="327" spans="1:5" ht="12.75">
      <c r="A327" s="41">
        <v>6</v>
      </c>
      <c r="B327" s="37"/>
      <c r="C327" s="25">
        <f t="shared" si="18"/>
        <v>117.12844149019537</v>
      </c>
      <c r="D327" s="28">
        <f t="shared" si="16"/>
        <v>570.8053479970065</v>
      </c>
      <c r="E327" s="29">
        <f t="shared" si="17"/>
        <v>26355.27315549618</v>
      </c>
    </row>
    <row r="328" spans="1:5" ht="12.75">
      <c r="A328" s="41">
        <v>7</v>
      </c>
      <c r="B328" s="37"/>
      <c r="C328" s="25">
        <f t="shared" si="18"/>
        <v>114.64543822640839</v>
      </c>
      <c r="D328" s="28">
        <f t="shared" si="16"/>
        <v>573.2883512607934</v>
      </c>
      <c r="E328" s="29">
        <f t="shared" si="17"/>
        <v>25781.984804235384</v>
      </c>
    </row>
    <row r="329" spans="1:5" ht="12.75">
      <c r="A329" s="41">
        <v>8</v>
      </c>
      <c r="B329" s="37"/>
      <c r="C329" s="25">
        <f t="shared" si="18"/>
        <v>112.15163389842392</v>
      </c>
      <c r="D329" s="28">
        <f t="shared" si="16"/>
        <v>575.7821555887779</v>
      </c>
      <c r="E329" s="29">
        <f t="shared" si="17"/>
        <v>25206.202648646606</v>
      </c>
    </row>
    <row r="330" spans="1:5" ht="12.75">
      <c r="A330" s="41">
        <v>9</v>
      </c>
      <c r="B330" s="37"/>
      <c r="C330" s="25">
        <f t="shared" si="18"/>
        <v>109.64698152161274</v>
      </c>
      <c r="D330" s="28">
        <f t="shared" si="16"/>
        <v>578.2868079655891</v>
      </c>
      <c r="E330" s="29">
        <f t="shared" si="17"/>
        <v>24627.915840681017</v>
      </c>
    </row>
    <row r="331" spans="1:5" ht="12.75">
      <c r="A331" s="41">
        <v>10</v>
      </c>
      <c r="B331" s="37"/>
      <c r="C331" s="25">
        <f t="shared" si="18"/>
        <v>107.13143390696244</v>
      </c>
      <c r="D331" s="28">
        <f aca="true" t="shared" si="19" ref="D331:D394">IF(C331=0,0,+$G$4-C331)</f>
        <v>580.8023555802394</v>
      </c>
      <c r="E331" s="29">
        <f aca="true" t="shared" si="20" ref="E331:E394">MAX(0,+E330-D331)</f>
        <v>24047.113485100777</v>
      </c>
    </row>
    <row r="332" spans="1:5" ht="12.75">
      <c r="A332" s="41">
        <v>11</v>
      </c>
      <c r="B332" s="37"/>
      <c r="C332" s="25">
        <f aca="true" t="shared" si="21" ref="C332:C395">+E331*$D$3/12</f>
        <v>104.60494366018838</v>
      </c>
      <c r="D332" s="28">
        <f t="shared" si="19"/>
        <v>583.3288458270134</v>
      </c>
      <c r="E332" s="29">
        <f t="shared" si="20"/>
        <v>23463.784639273763</v>
      </c>
    </row>
    <row r="333" spans="1:5" ht="12.75">
      <c r="A333" s="42">
        <v>12</v>
      </c>
      <c r="B333" s="38"/>
      <c r="C333" s="30">
        <f t="shared" si="21"/>
        <v>102.06746318084087</v>
      </c>
      <c r="D333" s="31">
        <f t="shared" si="19"/>
        <v>585.866326306361</v>
      </c>
      <c r="E333" s="32">
        <f t="shared" si="20"/>
        <v>22877.918312967402</v>
      </c>
    </row>
    <row r="334" spans="1:5" ht="12.75">
      <c r="A334" s="41">
        <v>1</v>
      </c>
      <c r="B334" s="37">
        <v>28</v>
      </c>
      <c r="C334" s="25">
        <f t="shared" si="21"/>
        <v>99.51894466140821</v>
      </c>
      <c r="D334" s="28">
        <f t="shared" si="19"/>
        <v>588.4148448257936</v>
      </c>
      <c r="E334" s="29">
        <f t="shared" si="20"/>
        <v>22289.503468141607</v>
      </c>
    </row>
    <row r="335" spans="1:5" ht="12.75">
      <c r="A335" s="41">
        <v>2</v>
      </c>
      <c r="B335" s="37"/>
      <c r="C335" s="25">
        <f t="shared" si="21"/>
        <v>96.95934008641599</v>
      </c>
      <c r="D335" s="28">
        <f t="shared" si="19"/>
        <v>590.9744494007858</v>
      </c>
      <c r="E335" s="29">
        <f t="shared" si="20"/>
        <v>21698.52901874082</v>
      </c>
    </row>
    <row r="336" spans="1:5" ht="12.75">
      <c r="A336" s="41">
        <v>3</v>
      </c>
      <c r="B336" s="37"/>
      <c r="C336" s="25">
        <f t="shared" si="21"/>
        <v>94.38860123152257</v>
      </c>
      <c r="D336" s="28">
        <f t="shared" si="19"/>
        <v>593.5451882556792</v>
      </c>
      <c r="E336" s="29">
        <f t="shared" si="20"/>
        <v>21104.98383048514</v>
      </c>
    </row>
    <row r="337" spans="1:5" ht="12.75">
      <c r="A337" s="41">
        <v>4</v>
      </c>
      <c r="B337" s="37"/>
      <c r="C337" s="25">
        <f t="shared" si="21"/>
        <v>91.80667966261036</v>
      </c>
      <c r="D337" s="28">
        <f t="shared" si="19"/>
        <v>596.1271098245915</v>
      </c>
      <c r="E337" s="29">
        <f t="shared" si="20"/>
        <v>20508.856720660548</v>
      </c>
    </row>
    <row r="338" spans="1:5" ht="12.75">
      <c r="A338" s="41">
        <v>5</v>
      </c>
      <c r="B338" s="37"/>
      <c r="C338" s="25">
        <f t="shared" si="21"/>
        <v>89.21352673487338</v>
      </c>
      <c r="D338" s="28">
        <f t="shared" si="19"/>
        <v>598.7202627523284</v>
      </c>
      <c r="E338" s="29">
        <f t="shared" si="20"/>
        <v>19910.13645790822</v>
      </c>
    </row>
    <row r="339" spans="1:5" ht="12.75">
      <c r="A339" s="41">
        <v>6</v>
      </c>
      <c r="B339" s="37"/>
      <c r="C339" s="25">
        <f t="shared" si="21"/>
        <v>86.60909359190076</v>
      </c>
      <c r="D339" s="28">
        <f t="shared" si="19"/>
        <v>601.324695895301</v>
      </c>
      <c r="E339" s="29">
        <f t="shared" si="20"/>
        <v>19308.811762012916</v>
      </c>
    </row>
    <row r="340" spans="1:5" ht="12.75">
      <c r="A340" s="41">
        <v>7</v>
      </c>
      <c r="B340" s="37"/>
      <c r="C340" s="25">
        <f t="shared" si="21"/>
        <v>83.99333116475619</v>
      </c>
      <c r="D340" s="28">
        <f t="shared" si="19"/>
        <v>603.9404583224456</v>
      </c>
      <c r="E340" s="29">
        <f t="shared" si="20"/>
        <v>18704.87130369047</v>
      </c>
    </row>
    <row r="341" spans="1:5" ht="12.75">
      <c r="A341" s="41">
        <v>8</v>
      </c>
      <c r="B341" s="37"/>
      <c r="C341" s="25">
        <f t="shared" si="21"/>
        <v>81.36619017105355</v>
      </c>
      <c r="D341" s="28">
        <f t="shared" si="19"/>
        <v>606.5675993161483</v>
      </c>
      <c r="E341" s="29">
        <f t="shared" si="20"/>
        <v>18098.30370437432</v>
      </c>
    </row>
    <row r="342" spans="1:5" ht="12.75">
      <c r="A342" s="41">
        <v>9</v>
      </c>
      <c r="B342" s="37"/>
      <c r="C342" s="25">
        <f t="shared" si="21"/>
        <v>78.7276211140283</v>
      </c>
      <c r="D342" s="28">
        <f t="shared" si="19"/>
        <v>609.2061683731736</v>
      </c>
      <c r="E342" s="29">
        <f t="shared" si="20"/>
        <v>17489.097536001147</v>
      </c>
    </row>
    <row r="343" spans="1:5" ht="12.75">
      <c r="A343" s="41">
        <v>10</v>
      </c>
      <c r="B343" s="37"/>
      <c r="C343" s="25">
        <f t="shared" si="21"/>
        <v>76.077574281605</v>
      </c>
      <c r="D343" s="28">
        <f t="shared" si="19"/>
        <v>611.8562152055968</v>
      </c>
      <c r="E343" s="29">
        <f t="shared" si="20"/>
        <v>16877.24132079555</v>
      </c>
    </row>
    <row r="344" spans="1:5" ht="12.75">
      <c r="A344" s="41">
        <v>11</v>
      </c>
      <c r="B344" s="37"/>
      <c r="C344" s="25">
        <f t="shared" si="21"/>
        <v>73.41599974546065</v>
      </c>
      <c r="D344" s="28">
        <f t="shared" si="19"/>
        <v>614.5177897417411</v>
      </c>
      <c r="E344" s="29">
        <f t="shared" si="20"/>
        <v>16262.723531053809</v>
      </c>
    </row>
    <row r="345" spans="1:5" ht="12.75">
      <c r="A345" s="42">
        <v>12</v>
      </c>
      <c r="B345" s="38"/>
      <c r="C345" s="30">
        <f t="shared" si="21"/>
        <v>70.74284736008407</v>
      </c>
      <c r="D345" s="31">
        <f t="shared" si="19"/>
        <v>617.1909421271178</v>
      </c>
      <c r="E345" s="32">
        <f t="shared" si="20"/>
        <v>15645.532588926691</v>
      </c>
    </row>
    <row r="346" spans="1:5" ht="12.75">
      <c r="A346" s="41">
        <v>1</v>
      </c>
      <c r="B346" s="37">
        <v>29</v>
      </c>
      <c r="C346" s="25">
        <f t="shared" si="21"/>
        <v>68.05806676183111</v>
      </c>
      <c r="D346" s="28">
        <f t="shared" si="19"/>
        <v>619.8757227253707</v>
      </c>
      <c r="E346" s="29">
        <f t="shared" si="20"/>
        <v>15025.656866201321</v>
      </c>
    </row>
    <row r="347" spans="1:5" ht="12.75">
      <c r="A347" s="41">
        <v>2</v>
      </c>
      <c r="B347" s="37"/>
      <c r="C347" s="25">
        <f t="shared" si="21"/>
        <v>65.36160736797575</v>
      </c>
      <c r="D347" s="28">
        <f t="shared" si="19"/>
        <v>622.572182119226</v>
      </c>
      <c r="E347" s="29">
        <f t="shared" si="20"/>
        <v>14403.084684082096</v>
      </c>
    </row>
    <row r="348" spans="1:5" ht="12.75">
      <c r="A348" s="41">
        <v>3</v>
      </c>
      <c r="B348" s="37"/>
      <c r="C348" s="25">
        <f t="shared" si="21"/>
        <v>62.65341837575712</v>
      </c>
      <c r="D348" s="28">
        <f t="shared" si="19"/>
        <v>625.2803711114447</v>
      </c>
      <c r="E348" s="29">
        <f t="shared" si="20"/>
        <v>13777.804312970651</v>
      </c>
    </row>
    <row r="349" spans="1:5" ht="12.75">
      <c r="A349" s="41">
        <v>4</v>
      </c>
      <c r="B349" s="37"/>
      <c r="C349" s="25">
        <f t="shared" si="21"/>
        <v>59.93344876142234</v>
      </c>
      <c r="D349" s="28">
        <f t="shared" si="19"/>
        <v>628.0003407257794</v>
      </c>
      <c r="E349" s="29">
        <f t="shared" si="20"/>
        <v>13149.803972244872</v>
      </c>
    </row>
    <row r="350" spans="1:5" ht="12.75">
      <c r="A350" s="41">
        <v>5</v>
      </c>
      <c r="B350" s="37"/>
      <c r="C350" s="25">
        <f t="shared" si="21"/>
        <v>57.201647279265195</v>
      </c>
      <c r="D350" s="28">
        <f t="shared" si="19"/>
        <v>630.7321422079366</v>
      </c>
      <c r="E350" s="29">
        <f t="shared" si="20"/>
        <v>12519.071830036935</v>
      </c>
    </row>
    <row r="351" spans="1:5" ht="12.75">
      <c r="A351" s="41">
        <v>6</v>
      </c>
      <c r="B351" s="37"/>
      <c r="C351" s="25">
        <f t="shared" si="21"/>
        <v>54.457962460660674</v>
      </c>
      <c r="D351" s="28">
        <f t="shared" si="19"/>
        <v>633.4758270265411</v>
      </c>
      <c r="E351" s="29">
        <f t="shared" si="20"/>
        <v>11885.596003010394</v>
      </c>
    </row>
    <row r="352" spans="1:5" ht="12.75">
      <c r="A352" s="41">
        <v>7</v>
      </c>
      <c r="B352" s="37"/>
      <c r="C352" s="25">
        <f t="shared" si="21"/>
        <v>51.70234261309522</v>
      </c>
      <c r="D352" s="28">
        <f t="shared" si="19"/>
        <v>636.2314468741066</v>
      </c>
      <c r="E352" s="29">
        <f t="shared" si="20"/>
        <v>11249.364556136288</v>
      </c>
    </row>
    <row r="353" spans="1:5" ht="12.75">
      <c r="A353" s="41">
        <v>8</v>
      </c>
      <c r="B353" s="37"/>
      <c r="C353" s="25">
        <f t="shared" si="21"/>
        <v>48.93473581919286</v>
      </c>
      <c r="D353" s="28">
        <f t="shared" si="19"/>
        <v>638.999053668009</v>
      </c>
      <c r="E353" s="29">
        <f t="shared" si="20"/>
        <v>10610.36550246828</v>
      </c>
    </row>
    <row r="354" spans="1:5" ht="12.75">
      <c r="A354" s="41">
        <v>9</v>
      </c>
      <c r="B354" s="37"/>
      <c r="C354" s="25">
        <f t="shared" si="21"/>
        <v>46.15508993573702</v>
      </c>
      <c r="D354" s="28">
        <f t="shared" si="19"/>
        <v>641.7786995514648</v>
      </c>
      <c r="E354" s="29">
        <f t="shared" si="20"/>
        <v>9968.586802916814</v>
      </c>
    </row>
    <row r="355" spans="1:5" ht="12.75">
      <c r="A355" s="41">
        <v>10</v>
      </c>
      <c r="B355" s="37"/>
      <c r="C355" s="25">
        <f t="shared" si="21"/>
        <v>43.36335259268814</v>
      </c>
      <c r="D355" s="28">
        <f t="shared" si="19"/>
        <v>644.5704368945137</v>
      </c>
      <c r="E355" s="29">
        <f t="shared" si="20"/>
        <v>9324.0163660223</v>
      </c>
    </row>
    <row r="356" spans="1:5" ht="12.75">
      <c r="A356" s="41">
        <v>11</v>
      </c>
      <c r="B356" s="37"/>
      <c r="C356" s="25">
        <f t="shared" si="21"/>
        <v>40.55947119219701</v>
      </c>
      <c r="D356" s="28">
        <f t="shared" si="19"/>
        <v>647.3743182950047</v>
      </c>
      <c r="E356" s="29">
        <f t="shared" si="20"/>
        <v>8676.642047727295</v>
      </c>
    </row>
    <row r="357" spans="1:5" ht="12.75">
      <c r="A357" s="42">
        <v>12</v>
      </c>
      <c r="B357" s="38"/>
      <c r="C357" s="30">
        <f t="shared" si="21"/>
        <v>37.74339290761373</v>
      </c>
      <c r="D357" s="31">
        <f t="shared" si="19"/>
        <v>650.1903965795881</v>
      </c>
      <c r="E357" s="32">
        <f t="shared" si="20"/>
        <v>8026.451651147707</v>
      </c>
    </row>
    <row r="358" spans="1:5" ht="12.75">
      <c r="A358" s="41">
        <v>1</v>
      </c>
      <c r="B358" s="37">
        <v>30</v>
      </c>
      <c r="C358" s="25">
        <f t="shared" si="21"/>
        <v>34.91506468249253</v>
      </c>
      <c r="D358" s="28">
        <f t="shared" si="19"/>
        <v>653.0187248047093</v>
      </c>
      <c r="E358" s="29">
        <f t="shared" si="20"/>
        <v>7373.432926342997</v>
      </c>
    </row>
    <row r="359" spans="1:5" ht="12.75">
      <c r="A359" s="41">
        <v>2</v>
      </c>
      <c r="B359" s="37"/>
      <c r="C359" s="25">
        <f t="shared" si="21"/>
        <v>32.07443322959204</v>
      </c>
      <c r="D359" s="28">
        <f t="shared" si="19"/>
        <v>655.8593562576098</v>
      </c>
      <c r="E359" s="29">
        <f t="shared" si="20"/>
        <v>6717.5735700853875</v>
      </c>
    </row>
    <row r="360" spans="1:5" ht="12.75">
      <c r="A360" s="41">
        <v>3</v>
      </c>
      <c r="B360" s="37"/>
      <c r="C360" s="25">
        <f t="shared" si="21"/>
        <v>29.221445029871436</v>
      </c>
      <c r="D360" s="28">
        <f t="shared" si="19"/>
        <v>658.7123444573303</v>
      </c>
      <c r="E360" s="29">
        <f t="shared" si="20"/>
        <v>6058.861225628058</v>
      </c>
    </row>
    <row r="361" spans="1:5" ht="12.75">
      <c r="A361" s="41">
        <v>4</v>
      </c>
      <c r="B361" s="37"/>
      <c r="C361" s="25">
        <f t="shared" si="21"/>
        <v>26.35604633148205</v>
      </c>
      <c r="D361" s="28">
        <f t="shared" si="19"/>
        <v>661.5777431557198</v>
      </c>
      <c r="E361" s="29">
        <f t="shared" si="20"/>
        <v>5397.283482472338</v>
      </c>
    </row>
    <row r="362" spans="1:5" ht="12.75">
      <c r="A362" s="41">
        <v>5</v>
      </c>
      <c r="B362" s="37"/>
      <c r="C362" s="25">
        <f t="shared" si="21"/>
        <v>23.47818314875467</v>
      </c>
      <c r="D362" s="28">
        <f t="shared" si="19"/>
        <v>664.4556063384472</v>
      </c>
      <c r="E362" s="29">
        <f t="shared" si="20"/>
        <v>4732.827876133891</v>
      </c>
    </row>
    <row r="363" spans="1:5" ht="12.75">
      <c r="A363" s="41">
        <v>6</v>
      </c>
      <c r="B363" s="37"/>
      <c r="C363" s="25">
        <f t="shared" si="21"/>
        <v>20.587801261182424</v>
      </c>
      <c r="D363" s="28">
        <f t="shared" si="19"/>
        <v>667.3459882260194</v>
      </c>
      <c r="E363" s="29">
        <f t="shared" si="20"/>
        <v>4065.481887907871</v>
      </c>
    </row>
    <row r="364" spans="1:5" ht="12.75">
      <c r="A364" s="41">
        <v>7</v>
      </c>
      <c r="B364" s="37"/>
      <c r="C364" s="25">
        <f t="shared" si="21"/>
        <v>17.68484621239924</v>
      </c>
      <c r="D364" s="28">
        <f t="shared" si="19"/>
        <v>670.2489432748025</v>
      </c>
      <c r="E364" s="29">
        <f t="shared" si="20"/>
        <v>3395.2329446330687</v>
      </c>
    </row>
    <row r="365" spans="1:5" ht="12.75">
      <c r="A365" s="41">
        <v>8</v>
      </c>
      <c r="B365" s="37"/>
      <c r="C365" s="25">
        <f t="shared" si="21"/>
        <v>14.76926330915385</v>
      </c>
      <c r="D365" s="28">
        <f t="shared" si="19"/>
        <v>673.1645261780479</v>
      </c>
      <c r="E365" s="29">
        <f t="shared" si="20"/>
        <v>2722.068418455021</v>
      </c>
    </row>
    <row r="366" spans="1:5" ht="12.75">
      <c r="A366" s="41">
        <v>9</v>
      </c>
      <c r="B366" s="37"/>
      <c r="C366" s="25">
        <f t="shared" si="21"/>
        <v>11.84099762027934</v>
      </c>
      <c r="D366" s="28">
        <f t="shared" si="19"/>
        <v>676.0927918669224</v>
      </c>
      <c r="E366" s="29">
        <f t="shared" si="20"/>
        <v>2045.9756265880985</v>
      </c>
    </row>
    <row r="367" spans="1:5" ht="12.75">
      <c r="A367" s="41">
        <v>10</v>
      </c>
      <c r="B367" s="37"/>
      <c r="C367" s="25">
        <f t="shared" si="21"/>
        <v>8.899993975658228</v>
      </c>
      <c r="D367" s="28">
        <f t="shared" si="19"/>
        <v>679.0337955115435</v>
      </c>
      <c r="E367" s="29">
        <f t="shared" si="20"/>
        <v>1366.941831076555</v>
      </c>
    </row>
    <row r="368" spans="1:5" ht="12.75">
      <c r="A368" s="41">
        <v>11</v>
      </c>
      <c r="B368" s="37"/>
      <c r="C368" s="25">
        <f t="shared" si="21"/>
        <v>5.946196965183014</v>
      </c>
      <c r="D368" s="28">
        <f t="shared" si="19"/>
        <v>681.9875925220188</v>
      </c>
      <c r="E368" s="29">
        <f t="shared" si="20"/>
        <v>684.9542385545362</v>
      </c>
    </row>
    <row r="369" spans="1:5" ht="12.75">
      <c r="A369" s="42">
        <v>12</v>
      </c>
      <c r="B369" s="38"/>
      <c r="C369" s="30">
        <f t="shared" si="21"/>
        <v>2.979550937712233</v>
      </c>
      <c r="D369" s="31">
        <f t="shared" si="19"/>
        <v>684.9542385494896</v>
      </c>
      <c r="E369" s="32">
        <f t="shared" si="20"/>
        <v>5.046672413300257E-09</v>
      </c>
    </row>
    <row r="370" spans="1:5" ht="12.75">
      <c r="A370" s="41">
        <v>1</v>
      </c>
      <c r="B370" s="37">
        <v>31</v>
      </c>
      <c r="C370" s="25">
        <f t="shared" si="21"/>
        <v>2.195302499785612E-11</v>
      </c>
      <c r="D370" s="28">
        <f t="shared" si="19"/>
        <v>687.9337894871799</v>
      </c>
      <c r="E370" s="29">
        <f t="shared" si="20"/>
        <v>0</v>
      </c>
    </row>
    <row r="371" spans="1:5" ht="12.75">
      <c r="A371" s="41">
        <v>2</v>
      </c>
      <c r="B371" s="37"/>
      <c r="C371" s="25">
        <f t="shared" si="21"/>
        <v>0</v>
      </c>
      <c r="D371" s="28">
        <f t="shared" si="19"/>
        <v>0</v>
      </c>
      <c r="E371" s="29">
        <f t="shared" si="20"/>
        <v>0</v>
      </c>
    </row>
    <row r="372" spans="1:5" ht="12.75">
      <c r="A372" s="41">
        <v>3</v>
      </c>
      <c r="B372" s="37"/>
      <c r="C372" s="25">
        <f t="shared" si="21"/>
        <v>0</v>
      </c>
      <c r="D372" s="28">
        <f t="shared" si="19"/>
        <v>0</v>
      </c>
      <c r="E372" s="29">
        <f t="shared" si="20"/>
        <v>0</v>
      </c>
    </row>
    <row r="373" spans="1:5" ht="12.75">
      <c r="A373" s="41">
        <v>4</v>
      </c>
      <c r="B373" s="37"/>
      <c r="C373" s="25">
        <f t="shared" si="21"/>
        <v>0</v>
      </c>
      <c r="D373" s="28">
        <f t="shared" si="19"/>
        <v>0</v>
      </c>
      <c r="E373" s="29">
        <f t="shared" si="20"/>
        <v>0</v>
      </c>
    </row>
    <row r="374" spans="1:5" ht="12.75">
      <c r="A374" s="41">
        <v>5</v>
      </c>
      <c r="B374" s="37"/>
      <c r="C374" s="25">
        <f t="shared" si="21"/>
        <v>0</v>
      </c>
      <c r="D374" s="28">
        <f t="shared" si="19"/>
        <v>0</v>
      </c>
      <c r="E374" s="29">
        <f t="shared" si="20"/>
        <v>0</v>
      </c>
    </row>
    <row r="375" spans="1:5" ht="12.75">
      <c r="A375" s="41">
        <v>6</v>
      </c>
      <c r="B375" s="37"/>
      <c r="C375" s="25">
        <f t="shared" si="21"/>
        <v>0</v>
      </c>
      <c r="D375" s="28">
        <f t="shared" si="19"/>
        <v>0</v>
      </c>
      <c r="E375" s="29">
        <f t="shared" si="20"/>
        <v>0</v>
      </c>
    </row>
    <row r="376" spans="1:5" ht="12.75">
      <c r="A376" s="41">
        <v>7</v>
      </c>
      <c r="B376" s="37"/>
      <c r="C376" s="25">
        <f t="shared" si="21"/>
        <v>0</v>
      </c>
      <c r="D376" s="28">
        <f t="shared" si="19"/>
        <v>0</v>
      </c>
      <c r="E376" s="29">
        <f t="shared" si="20"/>
        <v>0</v>
      </c>
    </row>
    <row r="377" spans="1:5" ht="12.75">
      <c r="A377" s="41">
        <v>8</v>
      </c>
      <c r="B377" s="37"/>
      <c r="C377" s="25">
        <f t="shared" si="21"/>
        <v>0</v>
      </c>
      <c r="D377" s="28">
        <f t="shared" si="19"/>
        <v>0</v>
      </c>
      <c r="E377" s="29">
        <f t="shared" si="20"/>
        <v>0</v>
      </c>
    </row>
    <row r="378" spans="1:5" ht="12.75">
      <c r="A378" s="41">
        <v>9</v>
      </c>
      <c r="B378" s="37"/>
      <c r="C378" s="25">
        <f t="shared" si="21"/>
        <v>0</v>
      </c>
      <c r="D378" s="28">
        <f t="shared" si="19"/>
        <v>0</v>
      </c>
      <c r="E378" s="29">
        <f t="shared" si="20"/>
        <v>0</v>
      </c>
    </row>
    <row r="379" spans="1:5" ht="12.75">
      <c r="A379" s="41">
        <v>10</v>
      </c>
      <c r="B379" s="37"/>
      <c r="C379" s="25">
        <f t="shared" si="21"/>
        <v>0</v>
      </c>
      <c r="D379" s="28">
        <f t="shared" si="19"/>
        <v>0</v>
      </c>
      <c r="E379" s="29">
        <f t="shared" si="20"/>
        <v>0</v>
      </c>
    </row>
    <row r="380" spans="1:5" ht="12.75">
      <c r="A380" s="41">
        <v>11</v>
      </c>
      <c r="B380" s="37"/>
      <c r="C380" s="25">
        <f t="shared" si="21"/>
        <v>0</v>
      </c>
      <c r="D380" s="28">
        <f t="shared" si="19"/>
        <v>0</v>
      </c>
      <c r="E380" s="29">
        <f t="shared" si="20"/>
        <v>0</v>
      </c>
    </row>
    <row r="381" spans="1:5" ht="12.75">
      <c r="A381" s="42">
        <v>12</v>
      </c>
      <c r="B381" s="38"/>
      <c r="C381" s="30">
        <f t="shared" si="21"/>
        <v>0</v>
      </c>
      <c r="D381" s="31">
        <f t="shared" si="19"/>
        <v>0</v>
      </c>
      <c r="E381" s="32">
        <f t="shared" si="20"/>
        <v>0</v>
      </c>
    </row>
    <row r="382" spans="1:5" ht="12.75">
      <c r="A382" s="41">
        <v>1</v>
      </c>
      <c r="B382" s="37">
        <v>32</v>
      </c>
      <c r="C382" s="25">
        <f t="shared" si="21"/>
        <v>0</v>
      </c>
      <c r="D382" s="28">
        <f t="shared" si="19"/>
        <v>0</v>
      </c>
      <c r="E382" s="29">
        <f t="shared" si="20"/>
        <v>0</v>
      </c>
    </row>
    <row r="383" spans="1:5" ht="12.75">
      <c r="A383" s="41">
        <v>2</v>
      </c>
      <c r="B383" s="37"/>
      <c r="C383" s="25">
        <f t="shared" si="21"/>
        <v>0</v>
      </c>
      <c r="D383" s="28">
        <f t="shared" si="19"/>
        <v>0</v>
      </c>
      <c r="E383" s="29">
        <f t="shared" si="20"/>
        <v>0</v>
      </c>
    </row>
    <row r="384" spans="1:5" ht="12.75">
      <c r="A384" s="41">
        <v>3</v>
      </c>
      <c r="B384" s="37"/>
      <c r="C384" s="25">
        <f t="shared" si="21"/>
        <v>0</v>
      </c>
      <c r="D384" s="28">
        <f t="shared" si="19"/>
        <v>0</v>
      </c>
      <c r="E384" s="29">
        <f t="shared" si="20"/>
        <v>0</v>
      </c>
    </row>
    <row r="385" spans="1:5" ht="12.75">
      <c r="A385" s="41">
        <v>4</v>
      </c>
      <c r="B385" s="37"/>
      <c r="C385" s="25">
        <f t="shared" si="21"/>
        <v>0</v>
      </c>
      <c r="D385" s="28">
        <f t="shared" si="19"/>
        <v>0</v>
      </c>
      <c r="E385" s="29">
        <f t="shared" si="20"/>
        <v>0</v>
      </c>
    </row>
    <row r="386" spans="1:5" ht="12.75">
      <c r="A386" s="41">
        <v>5</v>
      </c>
      <c r="B386" s="37"/>
      <c r="C386" s="25">
        <f t="shared" si="21"/>
        <v>0</v>
      </c>
      <c r="D386" s="28">
        <f t="shared" si="19"/>
        <v>0</v>
      </c>
      <c r="E386" s="29">
        <f t="shared" si="20"/>
        <v>0</v>
      </c>
    </row>
    <row r="387" spans="1:5" ht="12.75">
      <c r="A387" s="41">
        <v>6</v>
      </c>
      <c r="B387" s="37"/>
      <c r="C387" s="25">
        <f t="shared" si="21"/>
        <v>0</v>
      </c>
      <c r="D387" s="28">
        <f t="shared" si="19"/>
        <v>0</v>
      </c>
      <c r="E387" s="29">
        <f t="shared" si="20"/>
        <v>0</v>
      </c>
    </row>
    <row r="388" spans="1:5" ht="12.75">
      <c r="A388" s="41">
        <v>7</v>
      </c>
      <c r="B388" s="37"/>
      <c r="C388" s="25">
        <f t="shared" si="21"/>
        <v>0</v>
      </c>
      <c r="D388" s="28">
        <f t="shared" si="19"/>
        <v>0</v>
      </c>
      <c r="E388" s="29">
        <f t="shared" si="20"/>
        <v>0</v>
      </c>
    </row>
    <row r="389" spans="1:5" ht="12.75">
      <c r="A389" s="41">
        <v>8</v>
      </c>
      <c r="B389" s="37"/>
      <c r="C389" s="25">
        <f t="shared" si="21"/>
        <v>0</v>
      </c>
      <c r="D389" s="28">
        <f t="shared" si="19"/>
        <v>0</v>
      </c>
      <c r="E389" s="29">
        <f t="shared" si="20"/>
        <v>0</v>
      </c>
    </row>
    <row r="390" spans="1:5" ht="12.75">
      <c r="A390" s="41">
        <v>9</v>
      </c>
      <c r="B390" s="37"/>
      <c r="C390" s="25">
        <f t="shared" si="21"/>
        <v>0</v>
      </c>
      <c r="D390" s="28">
        <f t="shared" si="19"/>
        <v>0</v>
      </c>
      <c r="E390" s="29">
        <f t="shared" si="20"/>
        <v>0</v>
      </c>
    </row>
    <row r="391" spans="1:5" ht="12.75">
      <c r="A391" s="41">
        <v>10</v>
      </c>
      <c r="B391" s="37"/>
      <c r="C391" s="25">
        <f t="shared" si="21"/>
        <v>0</v>
      </c>
      <c r="D391" s="28">
        <f t="shared" si="19"/>
        <v>0</v>
      </c>
      <c r="E391" s="29">
        <f t="shared" si="20"/>
        <v>0</v>
      </c>
    </row>
    <row r="392" spans="1:5" ht="12.75">
      <c r="A392" s="41">
        <v>11</v>
      </c>
      <c r="B392" s="37"/>
      <c r="C392" s="25">
        <f t="shared" si="21"/>
        <v>0</v>
      </c>
      <c r="D392" s="28">
        <f t="shared" si="19"/>
        <v>0</v>
      </c>
      <c r="E392" s="29">
        <f t="shared" si="20"/>
        <v>0</v>
      </c>
    </row>
    <row r="393" spans="1:5" ht="12.75">
      <c r="A393" s="42">
        <v>12</v>
      </c>
      <c r="B393" s="38"/>
      <c r="C393" s="30">
        <f t="shared" si="21"/>
        <v>0</v>
      </c>
      <c r="D393" s="31">
        <f t="shared" si="19"/>
        <v>0</v>
      </c>
      <c r="E393" s="32">
        <f t="shared" si="20"/>
        <v>0</v>
      </c>
    </row>
    <row r="394" spans="1:5" ht="12.75">
      <c r="A394" s="41">
        <v>1</v>
      </c>
      <c r="B394" s="37">
        <v>33</v>
      </c>
      <c r="C394" s="25">
        <f t="shared" si="21"/>
        <v>0</v>
      </c>
      <c r="D394" s="28">
        <f t="shared" si="19"/>
        <v>0</v>
      </c>
      <c r="E394" s="29">
        <f t="shared" si="20"/>
        <v>0</v>
      </c>
    </row>
    <row r="395" spans="1:5" ht="12.75">
      <c r="A395" s="41">
        <v>2</v>
      </c>
      <c r="B395" s="37"/>
      <c r="C395" s="25">
        <f t="shared" si="21"/>
        <v>0</v>
      </c>
      <c r="D395" s="28">
        <f aca="true" t="shared" si="22" ref="D395:D429">IF(C395=0,0,+$G$4-C395)</f>
        <v>0</v>
      </c>
      <c r="E395" s="29">
        <f aca="true" t="shared" si="23" ref="E395:E429">MAX(0,+E394-D395)</f>
        <v>0</v>
      </c>
    </row>
    <row r="396" spans="1:5" ht="12.75">
      <c r="A396" s="41">
        <v>3</v>
      </c>
      <c r="B396" s="37"/>
      <c r="C396" s="25">
        <f aca="true" t="shared" si="24" ref="C396:C429">+E395*$D$3/12</f>
        <v>0</v>
      </c>
      <c r="D396" s="28">
        <f t="shared" si="22"/>
        <v>0</v>
      </c>
      <c r="E396" s="29">
        <f t="shared" si="23"/>
        <v>0</v>
      </c>
    </row>
    <row r="397" spans="1:5" ht="12.75">
      <c r="A397" s="41">
        <v>4</v>
      </c>
      <c r="B397" s="37"/>
      <c r="C397" s="25">
        <f t="shared" si="24"/>
        <v>0</v>
      </c>
      <c r="D397" s="28">
        <f t="shared" si="22"/>
        <v>0</v>
      </c>
      <c r="E397" s="29">
        <f t="shared" si="23"/>
        <v>0</v>
      </c>
    </row>
    <row r="398" spans="1:5" ht="12.75">
      <c r="A398" s="41">
        <v>5</v>
      </c>
      <c r="B398" s="37"/>
      <c r="C398" s="25">
        <f t="shared" si="24"/>
        <v>0</v>
      </c>
      <c r="D398" s="28">
        <f t="shared" si="22"/>
        <v>0</v>
      </c>
      <c r="E398" s="29">
        <f t="shared" si="23"/>
        <v>0</v>
      </c>
    </row>
    <row r="399" spans="1:5" ht="12.75">
      <c r="A399" s="41">
        <v>6</v>
      </c>
      <c r="B399" s="37"/>
      <c r="C399" s="25">
        <f t="shared" si="24"/>
        <v>0</v>
      </c>
      <c r="D399" s="28">
        <f t="shared" si="22"/>
        <v>0</v>
      </c>
      <c r="E399" s="29">
        <f t="shared" si="23"/>
        <v>0</v>
      </c>
    </row>
    <row r="400" spans="1:5" ht="12.75">
      <c r="A400" s="41">
        <v>7</v>
      </c>
      <c r="B400" s="37"/>
      <c r="C400" s="25">
        <f t="shared" si="24"/>
        <v>0</v>
      </c>
      <c r="D400" s="28">
        <f t="shared" si="22"/>
        <v>0</v>
      </c>
      <c r="E400" s="29">
        <f t="shared" si="23"/>
        <v>0</v>
      </c>
    </row>
    <row r="401" spans="1:5" ht="12.75">
      <c r="A401" s="41">
        <v>8</v>
      </c>
      <c r="B401" s="37"/>
      <c r="C401" s="25">
        <f t="shared" si="24"/>
        <v>0</v>
      </c>
      <c r="D401" s="28">
        <f t="shared" si="22"/>
        <v>0</v>
      </c>
      <c r="E401" s="29">
        <f t="shared" si="23"/>
        <v>0</v>
      </c>
    </row>
    <row r="402" spans="1:5" ht="12.75">
      <c r="A402" s="41">
        <v>9</v>
      </c>
      <c r="B402" s="37"/>
      <c r="C402" s="25">
        <f t="shared" si="24"/>
        <v>0</v>
      </c>
      <c r="D402" s="28">
        <f t="shared" si="22"/>
        <v>0</v>
      </c>
      <c r="E402" s="29">
        <f t="shared" si="23"/>
        <v>0</v>
      </c>
    </row>
    <row r="403" spans="1:5" ht="12.75">
      <c r="A403" s="41">
        <v>10</v>
      </c>
      <c r="B403" s="37"/>
      <c r="C403" s="25">
        <f t="shared" si="24"/>
        <v>0</v>
      </c>
      <c r="D403" s="28">
        <f t="shared" si="22"/>
        <v>0</v>
      </c>
      <c r="E403" s="29">
        <f t="shared" si="23"/>
        <v>0</v>
      </c>
    </row>
    <row r="404" spans="1:5" ht="12.75">
      <c r="A404" s="41">
        <v>11</v>
      </c>
      <c r="B404" s="37"/>
      <c r="C404" s="25">
        <f t="shared" si="24"/>
        <v>0</v>
      </c>
      <c r="D404" s="28">
        <f t="shared" si="22"/>
        <v>0</v>
      </c>
      <c r="E404" s="29">
        <f t="shared" si="23"/>
        <v>0</v>
      </c>
    </row>
    <row r="405" spans="1:5" ht="12.75">
      <c r="A405" s="42">
        <v>12</v>
      </c>
      <c r="B405" s="38"/>
      <c r="C405" s="30">
        <f t="shared" si="24"/>
        <v>0</v>
      </c>
      <c r="D405" s="31">
        <f t="shared" si="22"/>
        <v>0</v>
      </c>
      <c r="E405" s="32">
        <f t="shared" si="23"/>
        <v>0</v>
      </c>
    </row>
    <row r="406" spans="1:5" ht="12.75">
      <c r="A406" s="41">
        <v>1</v>
      </c>
      <c r="B406" s="37">
        <v>34</v>
      </c>
      <c r="C406" s="25">
        <f t="shared" si="24"/>
        <v>0</v>
      </c>
      <c r="D406" s="28">
        <f t="shared" si="22"/>
        <v>0</v>
      </c>
      <c r="E406" s="29">
        <f t="shared" si="23"/>
        <v>0</v>
      </c>
    </row>
    <row r="407" spans="1:5" ht="12.75">
      <c r="A407" s="41">
        <v>2</v>
      </c>
      <c r="B407" s="37"/>
      <c r="C407" s="25">
        <f t="shared" si="24"/>
        <v>0</v>
      </c>
      <c r="D407" s="28">
        <f t="shared" si="22"/>
        <v>0</v>
      </c>
      <c r="E407" s="29">
        <f t="shared" si="23"/>
        <v>0</v>
      </c>
    </row>
    <row r="408" spans="1:5" ht="12.75">
      <c r="A408" s="41">
        <v>3</v>
      </c>
      <c r="B408" s="37"/>
      <c r="C408" s="25">
        <f t="shared" si="24"/>
        <v>0</v>
      </c>
      <c r="D408" s="28">
        <f t="shared" si="22"/>
        <v>0</v>
      </c>
      <c r="E408" s="29">
        <f t="shared" si="23"/>
        <v>0</v>
      </c>
    </row>
    <row r="409" spans="1:5" ht="12.75">
      <c r="A409" s="41">
        <v>4</v>
      </c>
      <c r="B409" s="37"/>
      <c r="C409" s="25">
        <f t="shared" si="24"/>
        <v>0</v>
      </c>
      <c r="D409" s="28">
        <f t="shared" si="22"/>
        <v>0</v>
      </c>
      <c r="E409" s="29">
        <f t="shared" si="23"/>
        <v>0</v>
      </c>
    </row>
    <row r="410" spans="1:5" ht="12.75">
      <c r="A410" s="41">
        <v>5</v>
      </c>
      <c r="B410" s="37"/>
      <c r="C410" s="25">
        <f t="shared" si="24"/>
        <v>0</v>
      </c>
      <c r="D410" s="28">
        <f t="shared" si="22"/>
        <v>0</v>
      </c>
      <c r="E410" s="29">
        <f t="shared" si="23"/>
        <v>0</v>
      </c>
    </row>
    <row r="411" spans="1:5" ht="12.75">
      <c r="A411" s="41">
        <v>6</v>
      </c>
      <c r="B411" s="37"/>
      <c r="C411" s="25">
        <f t="shared" si="24"/>
        <v>0</v>
      </c>
      <c r="D411" s="28">
        <f t="shared" si="22"/>
        <v>0</v>
      </c>
      <c r="E411" s="29">
        <f t="shared" si="23"/>
        <v>0</v>
      </c>
    </row>
    <row r="412" spans="1:5" ht="12.75">
      <c r="A412" s="41">
        <v>7</v>
      </c>
      <c r="B412" s="37"/>
      <c r="C412" s="25">
        <f t="shared" si="24"/>
        <v>0</v>
      </c>
      <c r="D412" s="28">
        <f t="shared" si="22"/>
        <v>0</v>
      </c>
      <c r="E412" s="29">
        <f t="shared" si="23"/>
        <v>0</v>
      </c>
    </row>
    <row r="413" spans="1:5" ht="12.75">
      <c r="A413" s="41">
        <v>8</v>
      </c>
      <c r="B413" s="37"/>
      <c r="C413" s="25">
        <f t="shared" si="24"/>
        <v>0</v>
      </c>
      <c r="D413" s="28">
        <f t="shared" si="22"/>
        <v>0</v>
      </c>
      <c r="E413" s="29">
        <f t="shared" si="23"/>
        <v>0</v>
      </c>
    </row>
    <row r="414" spans="1:5" ht="12.75">
      <c r="A414" s="41">
        <v>9</v>
      </c>
      <c r="B414" s="37"/>
      <c r="C414" s="25">
        <f t="shared" si="24"/>
        <v>0</v>
      </c>
      <c r="D414" s="28">
        <f t="shared" si="22"/>
        <v>0</v>
      </c>
      <c r="E414" s="29">
        <f t="shared" si="23"/>
        <v>0</v>
      </c>
    </row>
    <row r="415" spans="1:5" ht="12.75">
      <c r="A415" s="41">
        <v>10</v>
      </c>
      <c r="B415" s="37"/>
      <c r="C415" s="25">
        <f t="shared" si="24"/>
        <v>0</v>
      </c>
      <c r="D415" s="28">
        <f t="shared" si="22"/>
        <v>0</v>
      </c>
      <c r="E415" s="29">
        <f t="shared" si="23"/>
        <v>0</v>
      </c>
    </row>
    <row r="416" spans="1:5" ht="12.75">
      <c r="A416" s="41">
        <v>11</v>
      </c>
      <c r="B416" s="37"/>
      <c r="C416" s="25">
        <f t="shared" si="24"/>
        <v>0</v>
      </c>
      <c r="D416" s="28">
        <f t="shared" si="22"/>
        <v>0</v>
      </c>
      <c r="E416" s="29">
        <f t="shared" si="23"/>
        <v>0</v>
      </c>
    </row>
    <row r="417" spans="1:5" ht="12.75">
      <c r="A417" s="42">
        <v>12</v>
      </c>
      <c r="B417" s="38"/>
      <c r="C417" s="30">
        <f t="shared" si="24"/>
        <v>0</v>
      </c>
      <c r="D417" s="31">
        <f t="shared" si="22"/>
        <v>0</v>
      </c>
      <c r="E417" s="32">
        <f t="shared" si="23"/>
        <v>0</v>
      </c>
    </row>
    <row r="418" spans="1:5" ht="12.75">
      <c r="A418" s="41">
        <v>1</v>
      </c>
      <c r="B418" s="37">
        <v>35</v>
      </c>
      <c r="C418" s="25">
        <f t="shared" si="24"/>
        <v>0</v>
      </c>
      <c r="D418" s="28">
        <f t="shared" si="22"/>
        <v>0</v>
      </c>
      <c r="E418" s="29">
        <f t="shared" si="23"/>
        <v>0</v>
      </c>
    </row>
    <row r="419" spans="1:5" ht="12.75">
      <c r="A419" s="41">
        <v>2</v>
      </c>
      <c r="B419" s="37"/>
      <c r="C419" s="25">
        <f t="shared" si="24"/>
        <v>0</v>
      </c>
      <c r="D419" s="28">
        <f t="shared" si="22"/>
        <v>0</v>
      </c>
      <c r="E419" s="29">
        <f t="shared" si="23"/>
        <v>0</v>
      </c>
    </row>
    <row r="420" spans="1:5" ht="12.75">
      <c r="A420" s="41">
        <v>3</v>
      </c>
      <c r="B420" s="37"/>
      <c r="C420" s="25">
        <f t="shared" si="24"/>
        <v>0</v>
      </c>
      <c r="D420" s="28">
        <f t="shared" si="22"/>
        <v>0</v>
      </c>
      <c r="E420" s="29">
        <f t="shared" si="23"/>
        <v>0</v>
      </c>
    </row>
    <row r="421" spans="1:5" ht="12.75">
      <c r="A421" s="41">
        <v>4</v>
      </c>
      <c r="B421" s="37"/>
      <c r="C421" s="25">
        <f t="shared" si="24"/>
        <v>0</v>
      </c>
      <c r="D421" s="28">
        <f t="shared" si="22"/>
        <v>0</v>
      </c>
      <c r="E421" s="29">
        <f t="shared" si="23"/>
        <v>0</v>
      </c>
    </row>
    <row r="422" spans="1:5" ht="12.75">
      <c r="A422" s="41">
        <v>5</v>
      </c>
      <c r="B422" s="37"/>
      <c r="C422" s="25">
        <f t="shared" si="24"/>
        <v>0</v>
      </c>
      <c r="D422" s="28">
        <f t="shared" si="22"/>
        <v>0</v>
      </c>
      <c r="E422" s="29">
        <f t="shared" si="23"/>
        <v>0</v>
      </c>
    </row>
    <row r="423" spans="1:5" ht="12.75">
      <c r="A423" s="41">
        <v>6</v>
      </c>
      <c r="B423" s="37"/>
      <c r="C423" s="25">
        <f t="shared" si="24"/>
        <v>0</v>
      </c>
      <c r="D423" s="28">
        <f t="shared" si="22"/>
        <v>0</v>
      </c>
      <c r="E423" s="29">
        <f t="shared" si="23"/>
        <v>0</v>
      </c>
    </row>
    <row r="424" spans="1:5" ht="12.75">
      <c r="A424" s="41">
        <v>7</v>
      </c>
      <c r="B424" s="37"/>
      <c r="C424" s="25">
        <f t="shared" si="24"/>
        <v>0</v>
      </c>
      <c r="D424" s="28">
        <f t="shared" si="22"/>
        <v>0</v>
      </c>
      <c r="E424" s="29">
        <f t="shared" si="23"/>
        <v>0</v>
      </c>
    </row>
    <row r="425" spans="1:5" ht="12.75">
      <c r="A425" s="41">
        <v>8</v>
      </c>
      <c r="B425" s="37"/>
      <c r="C425" s="25">
        <f t="shared" si="24"/>
        <v>0</v>
      </c>
      <c r="D425" s="28">
        <f t="shared" si="22"/>
        <v>0</v>
      </c>
      <c r="E425" s="29">
        <f t="shared" si="23"/>
        <v>0</v>
      </c>
    </row>
    <row r="426" spans="1:5" ht="12.75">
      <c r="A426" s="41">
        <v>9</v>
      </c>
      <c r="B426" s="37"/>
      <c r="C426" s="25">
        <f t="shared" si="24"/>
        <v>0</v>
      </c>
      <c r="D426" s="28">
        <f t="shared" si="22"/>
        <v>0</v>
      </c>
      <c r="E426" s="29">
        <f t="shared" si="23"/>
        <v>0</v>
      </c>
    </row>
    <row r="427" spans="1:5" ht="12.75">
      <c r="A427" s="41">
        <v>10</v>
      </c>
      <c r="B427" s="37"/>
      <c r="C427" s="25">
        <f t="shared" si="24"/>
        <v>0</v>
      </c>
      <c r="D427" s="28">
        <f t="shared" si="22"/>
        <v>0</v>
      </c>
      <c r="E427" s="29">
        <f t="shared" si="23"/>
        <v>0</v>
      </c>
    </row>
    <row r="428" spans="1:5" ht="12.75">
      <c r="A428" s="41">
        <v>11</v>
      </c>
      <c r="B428" s="37"/>
      <c r="C428" s="25">
        <f t="shared" si="24"/>
        <v>0</v>
      </c>
      <c r="D428" s="28">
        <f t="shared" si="22"/>
        <v>0</v>
      </c>
      <c r="E428" s="29">
        <f t="shared" si="23"/>
        <v>0</v>
      </c>
    </row>
    <row r="429" spans="1:5" ht="12.75">
      <c r="A429" s="42">
        <v>12</v>
      </c>
      <c r="B429" s="38"/>
      <c r="C429" s="30">
        <f t="shared" si="24"/>
        <v>0</v>
      </c>
      <c r="D429" s="31">
        <f t="shared" si="22"/>
        <v>0</v>
      </c>
      <c r="E429" s="32">
        <f t="shared" si="23"/>
        <v>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Proyectos Especiales</dc:creator>
  <cp:keywords/>
  <dc:description/>
  <cp:lastModifiedBy>ebeaagu</cp:lastModifiedBy>
  <cp:lastPrinted>1999-10-08T10:03:36Z</cp:lastPrinted>
  <dcterms:created xsi:type="dcterms:W3CDTF">1998-09-02T11:05:49Z</dcterms:created>
  <dcterms:modified xsi:type="dcterms:W3CDTF">2008-02-20T15:10:38Z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